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5" yWindow="255" windowWidth="20400" windowHeight="4950" tabRatio="442" activeTab="1"/>
  </bookViews>
  <sheets>
    <sheet name="ОРГАНИЧЕСКОЕ СТЕКЛО" sheetId="32" r:id="rId1"/>
    <sheet name="Сотовый и монолитный поликарб-т" sheetId="26" r:id="rId2"/>
    <sheet name="Теплицы парники" sheetId="25" r:id="rId3"/>
    <sheet name="ПВХ вспененный,жесткий,сэндвич" sheetId="27" r:id="rId4"/>
    <sheet name="ПОЛИСТИРОЛ. ПЭТ. АБС." sheetId="31" r:id="rId5"/>
    <sheet name="ПОЛИСТИРОЛ GEBAU" sheetId="20" state="hidden" r:id="rId6"/>
    <sheet name="СОТОВЫЙ ПОЛИКАРБОНАТ" sheetId="14" state="hidden" r:id="rId7"/>
    <sheet name="Клей и Полистирольные листы" sheetId="21" r:id="rId8"/>
    <sheet name="LED деревья" sheetId="29" r:id="rId9"/>
    <sheet name="Дюралайт" sheetId="30" r:id="rId10"/>
    <sheet name="Люки и каналы" sheetId="33" r:id="rId11"/>
  </sheets>
  <definedNames>
    <definedName name="_xlnm.Print_Area" localSheetId="0">'ОРГАНИЧЕСКОЕ СТЕКЛО'!$A$1:$I$86</definedName>
    <definedName name="_xlnm.Print_Area" localSheetId="5">'ПОЛИСТИРОЛ GEBAU'!$A$1:$AH$38</definedName>
    <definedName name="_xlnm.Print_Area" localSheetId="4">'ПОЛИСТИРОЛ. ПЭТ. АБС.'!$A$1:$AG$41</definedName>
    <definedName name="_xlnm.Print_Area" localSheetId="6">'СОТОВЫЙ ПОЛИКАРБОНАТ'!$A$1:$AE$46</definedName>
  </definedNames>
  <calcPr calcId="145621" refMode="R1C1"/>
</workbook>
</file>

<file path=xl/calcChain.xml><?xml version="1.0" encoding="utf-8"?>
<calcChain xmlns="http://schemas.openxmlformats.org/spreadsheetml/2006/main">
  <c r="AE24" i="31" l="1"/>
  <c r="E80" i="32"/>
  <c r="F80" i="32"/>
  <c r="G80" i="32"/>
  <c r="E81" i="32"/>
  <c r="F81" i="32"/>
  <c r="G81" i="32"/>
  <c r="E79" i="32"/>
  <c r="F79" i="32"/>
  <c r="G79" i="32"/>
  <c r="E69" i="32"/>
  <c r="F69" i="32"/>
  <c r="G69" i="32"/>
  <c r="E70" i="32"/>
  <c r="F70" i="32"/>
  <c r="G70" i="32"/>
  <c r="E71" i="32"/>
  <c r="F71" i="32"/>
  <c r="G71" i="32"/>
  <c r="E72" i="32"/>
  <c r="F72" i="32"/>
  <c r="G72" i="32"/>
  <c r="E73" i="32"/>
  <c r="F73" i="32"/>
  <c r="G73" i="32"/>
  <c r="E74" i="32"/>
  <c r="F74" i="32"/>
  <c r="G74" i="32"/>
  <c r="E75" i="32"/>
  <c r="F75" i="32"/>
  <c r="G75" i="32"/>
  <c r="E76" i="32"/>
  <c r="F76" i="32"/>
  <c r="G76" i="32"/>
  <c r="E77" i="32"/>
  <c r="F77" i="32"/>
  <c r="G77" i="32"/>
  <c r="E68" i="32"/>
  <c r="F68" i="32"/>
  <c r="G68" i="32"/>
  <c r="E55" i="32"/>
  <c r="F55" i="32"/>
  <c r="G55" i="32"/>
  <c r="E56" i="32"/>
  <c r="F56" i="32"/>
  <c r="G56" i="32"/>
  <c r="E57" i="32"/>
  <c r="F57" i="32"/>
  <c r="G57" i="32"/>
  <c r="E58" i="32"/>
  <c r="F58" i="32"/>
  <c r="G58" i="32"/>
  <c r="E59" i="32"/>
  <c r="F59" i="32"/>
  <c r="G59" i="32"/>
  <c r="E60" i="32"/>
  <c r="F60" i="32"/>
  <c r="G60" i="32"/>
  <c r="E61" i="32"/>
  <c r="F61" i="32"/>
  <c r="G61" i="32"/>
  <c r="E54" i="32"/>
  <c r="F54" i="32"/>
  <c r="G54" i="32"/>
  <c r="E40" i="32"/>
  <c r="F40" i="32"/>
  <c r="G40" i="32"/>
  <c r="G39" i="32"/>
  <c r="F39" i="32"/>
  <c r="E39" i="32"/>
  <c r="E29" i="32"/>
  <c r="F29" i="32"/>
  <c r="G29" i="32"/>
  <c r="E30" i="32"/>
  <c r="F30" i="32"/>
  <c r="G30" i="32"/>
  <c r="E31" i="32"/>
  <c r="F31" i="32"/>
  <c r="G31" i="32"/>
  <c r="E32" i="32"/>
  <c r="F32" i="32"/>
  <c r="G32" i="32"/>
  <c r="E33" i="32"/>
  <c r="F33" i="32"/>
  <c r="G33" i="32"/>
  <c r="G28" i="32"/>
  <c r="F28" i="32"/>
  <c r="E28" i="32"/>
  <c r="E21" i="32"/>
  <c r="F21" i="32"/>
  <c r="E22" i="32"/>
  <c r="F22" i="32"/>
  <c r="E23" i="32"/>
  <c r="F23" i="32"/>
  <c r="E24" i="32"/>
  <c r="F24" i="32"/>
  <c r="E25" i="32"/>
  <c r="F25" i="32"/>
  <c r="E26" i="32"/>
  <c r="F26" i="32"/>
  <c r="E9" i="32"/>
  <c r="F9" i="32"/>
  <c r="E10" i="32"/>
  <c r="F10" i="32"/>
  <c r="E11" i="32"/>
  <c r="F11" i="32"/>
  <c r="E12" i="32"/>
  <c r="F12" i="32"/>
  <c r="E13" i="32"/>
  <c r="F13" i="32"/>
  <c r="E14" i="32"/>
  <c r="F14" i="32"/>
  <c r="E15" i="32"/>
  <c r="F15" i="32"/>
  <c r="E16" i="32"/>
  <c r="F16" i="32"/>
  <c r="E17" i="32"/>
  <c r="F17" i="32"/>
  <c r="E18" i="32"/>
  <c r="F18" i="32"/>
  <c r="E19" i="32"/>
  <c r="F19" i="32"/>
  <c r="E20" i="32"/>
  <c r="F20" i="32"/>
  <c r="E8" i="32"/>
  <c r="F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8" i="32"/>
  <c r="AC32" i="31"/>
  <c r="AD32" i="31"/>
  <c r="AE32" i="31"/>
  <c r="AC31" i="31"/>
  <c r="AD31" i="31"/>
  <c r="AE31" i="31"/>
  <c r="AC25" i="31"/>
  <c r="AD25" i="31"/>
  <c r="AE25" i="31"/>
  <c r="AC26" i="31"/>
  <c r="AD26" i="31"/>
  <c r="AE26" i="31"/>
  <c r="AD24" i="31"/>
  <c r="AC24" i="31"/>
  <c r="AC22" i="31"/>
  <c r="AD22" i="31"/>
  <c r="AE22" i="31"/>
  <c r="AC20" i="31"/>
  <c r="AD20" i="31"/>
  <c r="AE20" i="31"/>
  <c r="AC19" i="31"/>
  <c r="AD19" i="31"/>
  <c r="AE19" i="31"/>
  <c r="AE17" i="31"/>
  <c r="AE16" i="31"/>
  <c r="AC17" i="31"/>
  <c r="AD17" i="31"/>
  <c r="AC16" i="31"/>
  <c r="AD16" i="31"/>
  <c r="AC12" i="31"/>
  <c r="AC13" i="31"/>
  <c r="AC14" i="31"/>
  <c r="AC11" i="31"/>
  <c r="AD11" i="31"/>
  <c r="AE11" i="31"/>
  <c r="AD12" i="31"/>
  <c r="AE12" i="31"/>
  <c r="AD14" i="31"/>
  <c r="AE14" i="31"/>
  <c r="AD13" i="31"/>
  <c r="AE13" i="31"/>
  <c r="E27" i="21"/>
  <c r="F27" i="21"/>
  <c r="G27" i="21"/>
  <c r="E30" i="21"/>
  <c r="F30" i="21"/>
  <c r="G30" i="21"/>
  <c r="G29" i="21"/>
  <c r="G28" i="21"/>
  <c r="E29" i="21"/>
  <c r="E28" i="21"/>
  <c r="F29" i="21"/>
  <c r="F28" i="21"/>
  <c r="E34" i="32"/>
  <c r="F34" i="32"/>
  <c r="G34" i="32"/>
  <c r="E35" i="32"/>
  <c r="F35" i="32"/>
  <c r="G35" i="32"/>
  <c r="E36" i="32"/>
  <c r="F36" i="32"/>
  <c r="G36" i="32"/>
  <c r="E37" i="32"/>
  <c r="F37" i="32"/>
  <c r="G37" i="32"/>
  <c r="E41" i="32"/>
  <c r="F41" i="32"/>
  <c r="G41" i="32"/>
  <c r="E42" i="32"/>
  <c r="F42" i="32"/>
  <c r="G42" i="32"/>
  <c r="E43" i="32"/>
  <c r="F43" i="32"/>
  <c r="G43" i="32"/>
  <c r="E44" i="32"/>
  <c r="F44" i="32"/>
  <c r="G44" i="32"/>
  <c r="E45" i="32"/>
  <c r="F45" i="32"/>
  <c r="G45" i="32"/>
  <c r="E46" i="32"/>
  <c r="F46" i="32"/>
  <c r="G46" i="32"/>
  <c r="E47" i="32"/>
  <c r="F47" i="32"/>
  <c r="G47" i="32"/>
  <c r="E48" i="32"/>
  <c r="F48" i="32"/>
  <c r="G48" i="32"/>
  <c r="R11" i="31" l="1"/>
  <c r="S11" i="31" s="1"/>
  <c r="T11" i="31" s="1"/>
  <c r="U11" i="31" s="1"/>
  <c r="V11" i="31" s="1"/>
  <c r="X11" i="31" s="1"/>
  <c r="Z11" i="31" s="1"/>
  <c r="AA11" i="31" s="1"/>
  <c r="AC15" i="31"/>
  <c r="AD15" i="31"/>
  <c r="AE15" i="31"/>
  <c r="AC18" i="31"/>
  <c r="AD18" i="31"/>
  <c r="AE18" i="31"/>
  <c r="AC21" i="31"/>
  <c r="AD21" i="31"/>
  <c r="AE21" i="31"/>
  <c r="AC27" i="31"/>
  <c r="AD27" i="31"/>
  <c r="AE27" i="31"/>
  <c r="AC28" i="31"/>
  <c r="AD28" i="31"/>
  <c r="AE28" i="31"/>
  <c r="AC29" i="31"/>
  <c r="AD29" i="31"/>
  <c r="AE29" i="31"/>
  <c r="L30" i="31"/>
  <c r="M30" i="31" s="1"/>
  <c r="N30" i="31" s="1"/>
  <c r="O30" i="31" s="1"/>
  <c r="P30" i="31" s="1"/>
  <c r="Q30" i="31" s="1"/>
  <c r="R30" i="31" s="1"/>
  <c r="S30" i="31" s="1"/>
  <c r="T30" i="31" s="1"/>
  <c r="U30" i="31" s="1"/>
  <c r="V30" i="31" s="1"/>
  <c r="X30" i="31" s="1"/>
  <c r="Z30" i="31" s="1"/>
  <c r="AA30" i="31" s="1"/>
  <c r="AC30" i="31"/>
  <c r="AD30" i="31"/>
  <c r="AE30" i="31"/>
  <c r="AC33" i="31"/>
  <c r="AD33" i="31"/>
  <c r="AE33" i="31"/>
  <c r="AC34" i="31"/>
  <c r="AD34" i="31"/>
  <c r="AE34" i="31"/>
  <c r="AC35" i="31"/>
  <c r="AD35" i="31"/>
  <c r="AE35" i="31"/>
  <c r="AC36" i="31"/>
  <c r="AD36" i="31"/>
  <c r="AE36" i="31"/>
  <c r="G32" i="21" l="1"/>
  <c r="F32" i="21"/>
  <c r="E32" i="21"/>
  <c r="G31" i="21"/>
  <c r="F31" i="21"/>
  <c r="E31" i="21"/>
  <c r="I36" i="27"/>
  <c r="I34" i="27"/>
  <c r="I30" i="27"/>
  <c r="I29" i="27"/>
  <c r="I24" i="27"/>
  <c r="I23" i="27"/>
  <c r="I22" i="27"/>
  <c r="I18" i="27"/>
  <c r="I17" i="27"/>
  <c r="I16" i="27"/>
  <c r="I15" i="27"/>
  <c r="I14" i="27"/>
  <c r="I13" i="27"/>
  <c r="I12" i="27"/>
  <c r="I53" i="26"/>
  <c r="I52" i="26"/>
  <c r="I51" i="26"/>
  <c r="I50" i="26"/>
  <c r="I49" i="26"/>
  <c r="G21" i="26"/>
  <c r="G29" i="26" l="1"/>
  <c r="G28" i="26"/>
  <c r="G27" i="26"/>
  <c r="G26" i="26"/>
  <c r="J25" i="26"/>
  <c r="G25" i="26"/>
  <c r="J24" i="26"/>
  <c r="G24" i="26"/>
  <c r="J23" i="26"/>
  <c r="G23" i="26"/>
  <c r="J22" i="26"/>
  <c r="G22" i="26"/>
  <c r="R11" i="20" l="1"/>
  <c r="S11" i="20" s="1"/>
  <c r="T11" i="20" s="1"/>
  <c r="U11" i="20" s="1"/>
  <c r="V11" i="20" s="1"/>
  <c r="X11" i="20" s="1"/>
  <c r="Z11" i="20" s="1"/>
  <c r="AA11" i="20" s="1"/>
  <c r="AC11" i="20"/>
  <c r="AD11" i="20"/>
  <c r="AE11" i="20"/>
  <c r="AF11" i="20"/>
  <c r="R12" i="20"/>
  <c r="S12" i="20" s="1"/>
  <c r="T12" i="20" s="1"/>
  <c r="U12" i="20" s="1"/>
  <c r="V12" i="20" s="1"/>
  <c r="X12" i="20" s="1"/>
  <c r="Z12" i="20" s="1"/>
  <c r="AA12" i="20" s="1"/>
  <c r="AC12" i="20"/>
  <c r="AD12" i="20"/>
  <c r="AE12" i="20"/>
  <c r="AF12" i="20"/>
  <c r="R13" i="20"/>
  <c r="S13" i="20" s="1"/>
  <c r="T13" i="20" s="1"/>
  <c r="U13" i="20" s="1"/>
  <c r="V13" i="20" s="1"/>
  <c r="X13" i="20" s="1"/>
  <c r="Z13" i="20" s="1"/>
  <c r="AA13" i="20" s="1"/>
  <c r="AC13" i="20"/>
  <c r="AD13" i="20"/>
  <c r="AE13" i="20"/>
  <c r="AF13" i="20"/>
  <c r="AC14" i="20"/>
  <c r="AD14" i="20"/>
  <c r="AE14" i="20"/>
  <c r="AF14" i="20"/>
  <c r="AC15" i="20"/>
  <c r="AD15" i="20"/>
  <c r="AE15" i="20"/>
  <c r="AF15" i="20"/>
  <c r="AC16" i="20"/>
  <c r="AD16" i="20"/>
  <c r="AE16" i="20"/>
  <c r="AF16" i="20"/>
  <c r="AC17" i="20"/>
  <c r="AD17" i="20"/>
  <c r="AE17" i="20"/>
  <c r="AF17" i="20"/>
  <c r="AC18" i="20"/>
  <c r="AD18" i="20"/>
  <c r="AE18" i="20"/>
  <c r="AF18" i="20"/>
  <c r="R20" i="20"/>
  <c r="S20" i="20" s="1"/>
  <c r="T20" i="20" s="1"/>
  <c r="U20" i="20" s="1"/>
  <c r="V20" i="20" s="1"/>
  <c r="X20" i="20" s="1"/>
  <c r="Z20" i="20" s="1"/>
  <c r="AA20" i="20" s="1"/>
  <c r="AC20" i="20"/>
  <c r="AD20" i="20"/>
  <c r="AE20" i="20"/>
  <c r="AF20" i="20"/>
  <c r="R21" i="20"/>
  <c r="S21" i="20" s="1"/>
  <c r="T21" i="20" s="1"/>
  <c r="U21" i="20" s="1"/>
  <c r="V21" i="20" s="1"/>
  <c r="X21" i="20" s="1"/>
  <c r="Z21" i="20" s="1"/>
  <c r="AA21" i="20" s="1"/>
  <c r="AC21" i="20"/>
  <c r="AD21" i="20"/>
  <c r="AE21" i="20"/>
  <c r="AF21" i="20"/>
  <c r="R22" i="20"/>
  <c r="S22" i="20" s="1"/>
  <c r="T22" i="20" s="1"/>
  <c r="U22" i="20" s="1"/>
  <c r="V22" i="20" s="1"/>
  <c r="X22" i="20" s="1"/>
  <c r="Z22" i="20" s="1"/>
  <c r="AA22" i="20" s="1"/>
  <c r="AC22" i="20"/>
  <c r="AD22" i="20"/>
  <c r="AE22" i="20"/>
  <c r="AF22" i="20"/>
  <c r="AC23" i="20"/>
  <c r="AD23" i="20"/>
  <c r="AE23" i="20"/>
  <c r="AF23" i="20"/>
  <c r="AC24" i="20"/>
  <c r="AD24" i="20"/>
  <c r="AE24" i="20"/>
  <c r="AF24" i="20"/>
  <c r="AC25" i="20"/>
  <c r="AD25" i="20"/>
  <c r="AE25" i="20"/>
  <c r="AF25" i="20"/>
  <c r="R27" i="20"/>
  <c r="S27" i="20" s="1"/>
  <c r="T27" i="20" s="1"/>
  <c r="U27" i="20" s="1"/>
  <c r="V27" i="20" s="1"/>
  <c r="X27" i="20" s="1"/>
  <c r="Z27" i="20" s="1"/>
  <c r="AA27" i="20" s="1"/>
  <c r="AC27" i="20"/>
  <c r="AD27" i="20"/>
  <c r="AE27" i="20"/>
  <c r="AF27" i="20"/>
  <c r="R28" i="20"/>
  <c r="S28" i="20" s="1"/>
  <c r="T28" i="20" s="1"/>
  <c r="U28" i="20" s="1"/>
  <c r="V28" i="20" s="1"/>
  <c r="X28" i="20" s="1"/>
  <c r="Z28" i="20" s="1"/>
  <c r="AA28" i="20" s="1"/>
  <c r="AC28" i="20"/>
  <c r="AD28" i="20"/>
  <c r="AE28" i="20"/>
  <c r="AF28" i="20"/>
  <c r="AC29" i="20"/>
  <c r="AD29" i="20"/>
  <c r="AE29" i="20"/>
  <c r="AF29" i="20"/>
  <c r="AC30" i="20"/>
  <c r="AD30" i="20"/>
  <c r="AE30" i="20"/>
  <c r="AF30" i="20"/>
  <c r="AC31" i="20"/>
  <c r="AD31" i="20"/>
  <c r="AE31" i="20"/>
  <c r="AF31" i="20"/>
  <c r="AC32" i="20"/>
  <c r="AD32" i="20"/>
  <c r="AE32" i="20"/>
  <c r="AF32" i="20"/>
  <c r="AC33" i="20"/>
  <c r="AD33" i="20"/>
  <c r="AE33" i="20"/>
  <c r="AF33" i="20"/>
  <c r="Q11" i="14"/>
  <c r="R11" i="14" s="1"/>
  <c r="S11" i="14" s="1"/>
  <c r="T11" i="14" s="1"/>
  <c r="U11" i="14" s="1"/>
  <c r="W11" i="14" s="1"/>
  <c r="Y11" i="14" s="1"/>
  <c r="Z11" i="14" s="1"/>
  <c r="AD15" i="14"/>
  <c r="AE15" i="14"/>
</calcChain>
</file>

<file path=xl/comments1.xml><?xml version="1.0" encoding="utf-8"?>
<comments xmlns="http://schemas.openxmlformats.org/spreadsheetml/2006/main">
  <authors>
    <author>Usermar536</author>
  </authors>
  <commentList>
    <comment ref="V10" authorId="0">
      <text>
        <r>
          <rPr>
            <b/>
            <sz val="8"/>
            <color indexed="81"/>
            <rFont val="Tahoma"/>
            <family val="2"/>
            <charset val="204"/>
          </rPr>
          <t>Usermar536:</t>
        </r>
        <r>
          <rPr>
            <sz val="8"/>
            <color indexed="81"/>
            <rFont val="Tahoma"/>
            <family val="2"/>
            <charset val="204"/>
          </rPr>
          <t xml:space="preserve">
пройс на 15 июля 2009г</t>
        </r>
      </text>
    </comment>
    <comment ref="X10" authorId="0">
      <text>
        <r>
          <rPr>
            <b/>
            <sz val="8"/>
            <color indexed="81"/>
            <rFont val="Tahoma"/>
            <family val="2"/>
            <charset val="204"/>
          </rPr>
          <t>Usermar536:</t>
        </r>
        <r>
          <rPr>
            <sz val="8"/>
            <color indexed="81"/>
            <rFont val="Tahoma"/>
            <family val="2"/>
            <charset val="204"/>
          </rPr>
          <t xml:space="preserve">
пройс в соответствии с логикой</t>
        </r>
      </text>
    </comment>
  </commentList>
</comments>
</file>

<file path=xl/comments2.xml><?xml version="1.0" encoding="utf-8"?>
<comments xmlns="http://schemas.openxmlformats.org/spreadsheetml/2006/main">
  <authors>
    <author>Usermar536</author>
  </authors>
  <commentList>
    <comment ref="V10" authorId="0">
      <text>
        <r>
          <rPr>
            <b/>
            <sz val="8"/>
            <color indexed="81"/>
            <rFont val="Tahoma"/>
            <family val="2"/>
            <charset val="204"/>
          </rPr>
          <t>Usermar536:</t>
        </r>
        <r>
          <rPr>
            <sz val="8"/>
            <color indexed="81"/>
            <rFont val="Tahoma"/>
            <family val="2"/>
            <charset val="204"/>
          </rPr>
          <t xml:space="preserve">
пройс на 15 июля 2009г</t>
        </r>
      </text>
    </comment>
    <comment ref="X10" authorId="0">
      <text>
        <r>
          <rPr>
            <b/>
            <sz val="8"/>
            <color indexed="81"/>
            <rFont val="Tahoma"/>
            <family val="2"/>
            <charset val="204"/>
          </rPr>
          <t>Usermar536:</t>
        </r>
        <r>
          <rPr>
            <sz val="8"/>
            <color indexed="81"/>
            <rFont val="Tahoma"/>
            <family val="2"/>
            <charset val="204"/>
          </rPr>
          <t xml:space="preserve">
пройс в соответствии с логикой</t>
        </r>
      </text>
    </comment>
  </commentList>
</comments>
</file>

<file path=xl/comments3.xml><?xml version="1.0" encoding="utf-8"?>
<comments xmlns="http://schemas.openxmlformats.org/spreadsheetml/2006/main">
  <authors>
    <author>Usermar536</author>
  </authors>
  <commentList>
    <comment ref="U10" authorId="0">
      <text>
        <r>
          <rPr>
            <b/>
            <sz val="8"/>
            <color indexed="81"/>
            <rFont val="Tahoma"/>
            <family val="2"/>
            <charset val="204"/>
          </rPr>
          <t>Usermar536:</t>
        </r>
        <r>
          <rPr>
            <sz val="8"/>
            <color indexed="81"/>
            <rFont val="Tahoma"/>
            <family val="2"/>
            <charset val="204"/>
          </rPr>
          <t xml:space="preserve">
пройс на 15 июля 2009г</t>
        </r>
      </text>
    </comment>
    <comment ref="W10" authorId="0">
      <text>
        <r>
          <rPr>
            <b/>
            <sz val="8"/>
            <color indexed="81"/>
            <rFont val="Tahoma"/>
            <family val="2"/>
            <charset val="204"/>
          </rPr>
          <t>Usermar536:</t>
        </r>
        <r>
          <rPr>
            <sz val="8"/>
            <color indexed="81"/>
            <rFont val="Tahoma"/>
            <family val="2"/>
            <charset val="204"/>
          </rPr>
          <t xml:space="preserve">
пройс в соответствии с логикой</t>
        </r>
      </text>
    </comment>
  </commentList>
</comments>
</file>

<file path=xl/sharedStrings.xml><?xml version="1.0" encoding="utf-8"?>
<sst xmlns="http://schemas.openxmlformats.org/spreadsheetml/2006/main" count="1169" uniqueCount="423">
  <si>
    <t xml:space="preserve"> </t>
  </si>
  <si>
    <t>ПФ-1/1-6</t>
  </si>
  <si>
    <t>Ед. изм.</t>
  </si>
  <si>
    <t>Цена с НДС, руб., январь</t>
  </si>
  <si>
    <t>Цена с НДС, руб.(март)</t>
  </si>
  <si>
    <t>Цена с НДС, руб.</t>
  </si>
  <si>
    <t>Цена без НДС, руб.</t>
  </si>
  <si>
    <t>Код продукции</t>
  </si>
  <si>
    <t>2,0 мм</t>
  </si>
  <si>
    <t>3,0 мм</t>
  </si>
  <si>
    <r>
      <t xml:space="preserve">      </t>
    </r>
    <r>
      <rPr>
        <sz val="10"/>
        <rFont val="Bookman Old Style"/>
        <family val="1"/>
        <charset val="204"/>
      </rPr>
      <t xml:space="preserve"> </t>
    </r>
    <r>
      <rPr>
        <sz val="12"/>
        <rFont val="Bookman Old Style"/>
        <family val="1"/>
        <charset val="204"/>
      </rPr>
      <t>1,5 мм</t>
    </r>
  </si>
  <si>
    <t>4,0 мм</t>
  </si>
  <si>
    <t>5,0 мм</t>
  </si>
  <si>
    <t>6,0 мм</t>
  </si>
  <si>
    <t>8,0 мм</t>
  </si>
  <si>
    <t>10,0 мм</t>
  </si>
  <si>
    <t xml:space="preserve">                           2050х1250 мм                            1,0 мм</t>
  </si>
  <si>
    <t xml:space="preserve">НОМИНАЛЫ </t>
  </si>
  <si>
    <t>РАЗМЕРЫ</t>
  </si>
  <si>
    <t>2050*3050 мм</t>
  </si>
  <si>
    <t>лист</t>
  </si>
  <si>
    <t>2000*3000 мм</t>
  </si>
  <si>
    <t>1,0 мм</t>
  </si>
  <si>
    <t>16,0 мм</t>
  </si>
  <si>
    <t>20,0 мм</t>
  </si>
  <si>
    <t>Вес 1 листа в кг</t>
  </si>
  <si>
    <t>Цена с НДС, руб. VIP</t>
  </si>
  <si>
    <t>Уважаемые клиенты, указанный в настоящем прайс-листе товар Вы можете приобрести  на нашем</t>
  </si>
  <si>
    <t xml:space="preserve"> региональном складе снабжения, расположенном по адресу:</t>
  </si>
  <si>
    <t>Наименование продукции</t>
  </si>
  <si>
    <t>25,0 мм</t>
  </si>
  <si>
    <t>Полистирол</t>
  </si>
  <si>
    <t>1500*3000 мм</t>
  </si>
  <si>
    <t>белый, черный, опал</t>
  </si>
  <si>
    <t xml:space="preserve">LUX (светорассеивающий с </t>
  </si>
  <si>
    <t>УФ стабилизацией)</t>
  </si>
  <si>
    <t xml:space="preserve">цветной </t>
  </si>
  <si>
    <t xml:space="preserve">Цветной "Металлик" </t>
  </si>
  <si>
    <t>Прозрачный</t>
  </si>
  <si>
    <t>1250*2050 мм</t>
  </si>
  <si>
    <t>0,5 мм</t>
  </si>
  <si>
    <t>ПЭТ -Г</t>
  </si>
  <si>
    <t>0,75 мм</t>
  </si>
  <si>
    <t>светорассеивающий</t>
  </si>
  <si>
    <t>1000*3000 мм</t>
  </si>
  <si>
    <t>золотой, серебряный</t>
  </si>
  <si>
    <t xml:space="preserve">Плотность АБС - 1,06г/куб.см. </t>
  </si>
  <si>
    <t xml:space="preserve">Плотность ПЭТ-Г - 1,27г/куб.см. </t>
  </si>
  <si>
    <t xml:space="preserve">Плотность ПС - 1,05г/куб.см. </t>
  </si>
  <si>
    <t>СОТОВЫЙ ПОЛИКАРБОНАТ</t>
  </si>
  <si>
    <t>2100*6000 мм</t>
  </si>
  <si>
    <t>Вес кг/м2</t>
  </si>
  <si>
    <t>Размеры</t>
  </si>
  <si>
    <t>Толщина м.м.</t>
  </si>
  <si>
    <t xml:space="preserve">                           2050х1250 мм                            3,5 мм</t>
  </si>
  <si>
    <t>ПРОЗРАЧНЫЙ</t>
  </si>
  <si>
    <t>ЭКОПЛАСТ</t>
  </si>
  <si>
    <t>NOVOGLASS</t>
  </si>
  <si>
    <t xml:space="preserve">                           2050х1250 мм                            4,0 мм</t>
  </si>
  <si>
    <t xml:space="preserve">ЦВЕТНОЙ </t>
  </si>
  <si>
    <t>Цена с НДС, руб. при заказе от 250 000 руб</t>
  </si>
  <si>
    <t>Цена с НДС, руб. при заказе от 100 000 руб</t>
  </si>
  <si>
    <t>Цена с НДС, руб. при мин. заказе от 1 листа</t>
  </si>
  <si>
    <t>VIP с НДС, руб. при заказе от 500 000 руб</t>
  </si>
  <si>
    <t>ПРАЙС-ЛИСТ НА СОТОВЫЙ ПОЛИКАРБОНАТ</t>
  </si>
  <si>
    <t>(ДЕЙСТВУЕТ НА ТЕРРИТОРИИ СФО)</t>
  </si>
  <si>
    <t>KINPLAST</t>
  </si>
  <si>
    <t>1500*1700 мм</t>
  </si>
  <si>
    <t>Стекло</t>
  </si>
  <si>
    <t>ГОСТ 17622-72</t>
  </si>
  <si>
    <t>(НЕОБРЕЗНОЕ)</t>
  </si>
  <si>
    <t xml:space="preserve">       На нашем складе предоставляются услуги резки товаров по Вашим размерам.</t>
  </si>
  <si>
    <t>толщиной от 1 до 24 мм различных цветов и в кратчайшие сроки доставить в указанный Вами адрес</t>
  </si>
  <si>
    <t xml:space="preserve">Мы можем изготовить специально для Вас, по Вашим размерам, литое органическое стекло </t>
  </si>
  <si>
    <t>Уважаемые партнеры!</t>
  </si>
  <si>
    <t>ТОСП® GS  БЕСЦВЕТНОЕ</t>
  </si>
  <si>
    <t>блочное (литое)</t>
  </si>
  <si>
    <t>акриловое</t>
  </si>
  <si>
    <t xml:space="preserve">                Экструзионное органическое стекло торговой марки ACRYMA ® 72 XT  </t>
  </si>
  <si>
    <t xml:space="preserve">                                                        Уважаемые партнеры!</t>
  </si>
  <si>
    <t xml:space="preserve"> ТУ 2216-031-55856863-2004</t>
  </si>
  <si>
    <t xml:space="preserve"> ACRYMA ® 72 СOL XT (черное)</t>
  </si>
  <si>
    <t xml:space="preserve">  ТУ 2216-031-55856863-2004</t>
  </si>
  <si>
    <t xml:space="preserve">  20-30%,61-75%</t>
  </si>
  <si>
    <t xml:space="preserve">ACRYMA ® 72 О XT (опал) </t>
  </si>
  <si>
    <t xml:space="preserve"> ACRYMA ® 72 S XT (дымка)</t>
  </si>
  <si>
    <t xml:space="preserve">     (прозрачное)</t>
  </si>
  <si>
    <t>ACRYMA ® 72 С XT</t>
  </si>
  <si>
    <t>экструзионное</t>
  </si>
  <si>
    <t>2050*1250 мм</t>
  </si>
  <si>
    <t>Наименование продукции ГОСТ, ТУ</t>
  </si>
  <si>
    <t>1230*1230 мм</t>
  </si>
  <si>
    <t xml:space="preserve">Тиснение "Микропризма" </t>
  </si>
  <si>
    <t xml:space="preserve">Тиснение "Призма" </t>
  </si>
  <si>
    <t xml:space="preserve">Тиснение "Сота" </t>
  </si>
  <si>
    <t xml:space="preserve">Тиснение "Колотый лед" </t>
  </si>
  <si>
    <t xml:space="preserve">Тиснение "Манка" </t>
  </si>
  <si>
    <t xml:space="preserve">Тиснение "Опал" </t>
  </si>
  <si>
    <t>Розничная цена с НДС, руб. до 50 листов</t>
  </si>
  <si>
    <t>Цена с НДС, руб. при заказе от 50-150 листов</t>
  </si>
  <si>
    <t>Цена с НДС, руб. при заказе от 150-500 листов</t>
  </si>
  <si>
    <t>серебряный металлик)</t>
  </si>
  <si>
    <t>коричневый, синий, голубой, зеленый,</t>
  </si>
  <si>
    <t xml:space="preserve">(желтый, оранжевый, красный, серый, </t>
  </si>
  <si>
    <t xml:space="preserve">      1,0 мм</t>
  </si>
  <si>
    <t>ЦВЕТНОЙ</t>
  </si>
  <si>
    <t xml:space="preserve">      1,5 мм</t>
  </si>
  <si>
    <t>ЧЕРНЫЙ</t>
  </si>
  <si>
    <t xml:space="preserve"> БЕЛЫЙ 5001, ОПАЛ</t>
  </si>
  <si>
    <t>Цена с НДС, руб. до 1 тн</t>
  </si>
  <si>
    <t>Цена с НДС, руб. от 1 тн</t>
  </si>
  <si>
    <t>Цена с НДС, руб. от 4 тн</t>
  </si>
  <si>
    <t>Цена с НДС, руб.VIP</t>
  </si>
  <si>
    <r>
      <t>ПРАЙС-ЛИСТ НА ПОЛИСТИРОЛ GEBAU (</t>
    </r>
    <r>
      <rPr>
        <b/>
        <i/>
        <u/>
        <sz val="14"/>
        <rFont val="Bookman Old Style"/>
        <family val="1"/>
        <charset val="204"/>
      </rPr>
      <t>действует на территории СФО</t>
    </r>
    <r>
      <rPr>
        <b/>
        <i/>
        <u/>
        <sz val="15"/>
        <rFont val="Bookman Old Style"/>
        <family val="1"/>
        <charset val="204"/>
      </rPr>
      <t>)</t>
    </r>
  </si>
  <si>
    <t>Описание</t>
  </si>
  <si>
    <t>Фасовка</t>
  </si>
  <si>
    <t>Еденицы измерения</t>
  </si>
  <si>
    <t>Кол-во шт. в упаковке</t>
  </si>
  <si>
    <t xml:space="preserve">Цена с НДС, руб. </t>
  </si>
  <si>
    <t>Cosmofen CA 12</t>
  </si>
  <si>
    <t>Секундный клей</t>
  </si>
  <si>
    <t>20 гр.</t>
  </si>
  <si>
    <t>шт.</t>
  </si>
  <si>
    <t>50 гр.</t>
  </si>
  <si>
    <t>Cosmofen Plus Weiss бел.</t>
  </si>
  <si>
    <t>Клей ПВХ</t>
  </si>
  <si>
    <t>200 гр.</t>
  </si>
  <si>
    <t>Cosmofen Plus HV бесц.</t>
  </si>
  <si>
    <t>Cosmofen 5</t>
  </si>
  <si>
    <t>Очиститель</t>
  </si>
  <si>
    <t>1 л.</t>
  </si>
  <si>
    <t>Cosmofen 10</t>
  </si>
  <si>
    <t>Cosmofen 20</t>
  </si>
  <si>
    <t>Cosmofen 60</t>
  </si>
  <si>
    <t>Cosmofen PMMA</t>
  </si>
  <si>
    <t>Акриловый клей</t>
  </si>
  <si>
    <r>
      <t xml:space="preserve">Tel. </t>
    </r>
    <r>
      <rPr>
        <b/>
        <sz val="10"/>
        <rFont val="Bookman Old Style"/>
        <family val="1"/>
        <charset val="204"/>
      </rPr>
      <t>8 (383) 2-879-849,</t>
    </r>
    <r>
      <rPr>
        <sz val="10"/>
        <rFont val="Bookman Old Style"/>
        <family val="1"/>
        <charset val="204"/>
      </rPr>
      <t xml:space="preserve"> </t>
    </r>
    <r>
      <rPr>
        <b/>
        <sz val="10"/>
        <rFont val="Bookman Old Style"/>
        <family val="1"/>
        <charset val="204"/>
      </rPr>
      <t>(383) 310-92-70</t>
    </r>
    <r>
      <rPr>
        <sz val="10"/>
        <rFont val="Bookman Old Style"/>
        <family val="1"/>
        <charset val="204"/>
      </rPr>
      <t xml:space="preserve"> Mob. </t>
    </r>
    <r>
      <rPr>
        <b/>
        <sz val="10"/>
        <rFont val="Bookman Old Style"/>
        <family val="1"/>
        <charset val="204"/>
      </rPr>
      <t>8(913)006-9849</t>
    </r>
    <r>
      <rPr>
        <sz val="10"/>
        <rFont val="Bookman Old Style"/>
        <family val="1"/>
        <charset val="204"/>
      </rPr>
      <t xml:space="preserve"> E-mail siberia@dos-neva.com www.dos-neva.com</t>
    </r>
  </si>
  <si>
    <r>
      <t xml:space="preserve">Региональный склад снабжения Сибирского ФО: </t>
    </r>
    <r>
      <rPr>
        <b/>
        <i/>
        <sz val="9"/>
        <rFont val="Bookman Old Style"/>
        <family val="1"/>
        <charset val="204"/>
      </rPr>
      <t>630015, РФ, г. Новосибирск, Комбинатский переулок, 1</t>
    </r>
  </si>
  <si>
    <r>
      <t xml:space="preserve">Tel. </t>
    </r>
    <r>
      <rPr>
        <b/>
        <sz val="9"/>
        <rFont val="Bookman Old Style"/>
        <family val="1"/>
        <charset val="204"/>
      </rPr>
      <t>8 (383) 2-879-849,</t>
    </r>
    <r>
      <rPr>
        <sz val="9"/>
        <rFont val="Bookman Old Style"/>
        <family val="1"/>
        <charset val="204"/>
      </rPr>
      <t xml:space="preserve"> </t>
    </r>
    <r>
      <rPr>
        <b/>
        <sz val="9"/>
        <rFont val="Bookman Old Style"/>
        <family val="1"/>
        <charset val="204"/>
      </rPr>
      <t>(383) 310-92-70</t>
    </r>
    <r>
      <rPr>
        <sz val="9"/>
        <rFont val="Bookman Old Style"/>
        <family val="1"/>
        <charset val="204"/>
      </rPr>
      <t xml:space="preserve"> Mob. </t>
    </r>
    <r>
      <rPr>
        <b/>
        <sz val="9"/>
        <rFont val="Bookman Old Style"/>
        <family val="1"/>
        <charset val="204"/>
      </rPr>
      <t>8(913)006-9849</t>
    </r>
    <r>
      <rPr>
        <sz val="9"/>
        <rFont val="Bookman Old Style"/>
        <family val="1"/>
        <charset val="204"/>
      </rPr>
      <t xml:space="preserve"> E-mail siberia@dos-neva.com www.dos-neva.com</t>
    </r>
  </si>
  <si>
    <t>VIP с НДС, руб. при заказе от 300 000 руб</t>
  </si>
  <si>
    <t>г.Новосибирск,ул.Комбинатский переулок,1 корпус,1.Teл. 8 (383) 2-879-849, 213-22-33  Moб. 8(913)006-9849 E-mail:akrilnsk@yandex.ru www.akril22.ru</t>
  </si>
  <si>
    <t>складе , расположенном по адресу:</t>
  </si>
  <si>
    <t xml:space="preserve">ПРАЙС-ЛИСТ НА ОРГАНИЧЕСКОЕ СТЕКЛО </t>
  </si>
  <si>
    <t xml:space="preserve">                         мы можем предложить Вам так же в  размере 2050х1525 мм,1525х1025мм.</t>
  </si>
  <si>
    <r>
      <t xml:space="preserve"> </t>
    </r>
    <r>
      <rPr>
        <b/>
        <i/>
        <sz val="11"/>
        <rFont val="Bookman Old Style"/>
        <family val="1"/>
        <charset val="204"/>
      </rPr>
      <t>630015, РФ, г. Новосибирск, Комбинатский переулок, 1корп.1</t>
    </r>
  </si>
  <si>
    <r>
      <t xml:space="preserve"> </t>
    </r>
    <r>
      <rPr>
        <b/>
        <i/>
        <sz val="10"/>
        <rFont val="Bookman Old Style"/>
        <family val="1"/>
        <charset val="204"/>
      </rPr>
      <t>630015, РФ, г. Новосибирск, Комбинатский переулок, 1</t>
    </r>
  </si>
  <si>
    <t>ПРАЙС-ЛИСТ НА ПОЛИСТИРОЛ, ПЭТ, АБС</t>
  </si>
  <si>
    <t>Цена, руб. за лист</t>
  </si>
  <si>
    <t>Цена, руб. за кв.метр</t>
  </si>
  <si>
    <t>Монолитный поликарбонат</t>
  </si>
  <si>
    <t>Толщина, мм</t>
  </si>
  <si>
    <t>Размер листа, мм.</t>
  </si>
  <si>
    <t>Вес листа, кг.</t>
  </si>
  <si>
    <t>2050/3050</t>
  </si>
  <si>
    <t>Листовой вспененный ПВХ пластик пр-во Китай</t>
  </si>
  <si>
    <t xml:space="preserve">          Область применения: реклама, торговое оборудование, оформление интерьеров помещений</t>
  </si>
  <si>
    <t>Толщи-на, мм</t>
  </si>
  <si>
    <t>Цвет</t>
  </si>
  <si>
    <t>Размер, мм</t>
  </si>
  <si>
    <t>Белый</t>
  </si>
  <si>
    <t>2050 / 3050</t>
  </si>
  <si>
    <t xml:space="preserve">2050 / 3050 </t>
  </si>
  <si>
    <t>33</t>
  </si>
  <si>
    <t>Стекло акриловое блочное (литое)</t>
  </si>
  <si>
    <t>1500 / 3000</t>
  </si>
  <si>
    <t xml:space="preserve">Наименование </t>
  </si>
  <si>
    <t>Розница</t>
  </si>
  <si>
    <t>Теплица под СПК (оцинкованный профиль)  "Алтайская"</t>
  </si>
  <si>
    <t>Размер, м</t>
  </si>
  <si>
    <t>Цена от 50 шт.</t>
  </si>
  <si>
    <t>3 х 4</t>
  </si>
  <si>
    <t>3 х2 вставка</t>
  </si>
  <si>
    <t>Теплица под СПК(оцинкованный профиль) "Алтайская ПРО"</t>
  </si>
  <si>
    <t>4*3*2.10м</t>
  </si>
  <si>
    <t>2м</t>
  </si>
  <si>
    <t>Саморез кровельный5.5*25 для СПК специальный</t>
  </si>
  <si>
    <t>Теплица  (оцинкованая профильная труба 20*30мм)  "Сибирская"</t>
  </si>
  <si>
    <t>Теплица (оцинкованая профильная труба 20*30мм) "Сибирская ПРОФ"</t>
  </si>
  <si>
    <t>Цена, руб.  От 20 шт.</t>
  </si>
  <si>
    <t>Цена, руб.  От 50шт.</t>
  </si>
  <si>
    <t>Цена, руб.  От 300 шт.</t>
  </si>
  <si>
    <t>4,2 х 4</t>
  </si>
  <si>
    <t>4,2 х2 вставка</t>
  </si>
  <si>
    <t>Размер</t>
  </si>
  <si>
    <t>от 20 шт.</t>
  </si>
  <si>
    <t>от 50 шт.</t>
  </si>
  <si>
    <t>от 300 шт.</t>
  </si>
  <si>
    <t>3*4*2.10м</t>
  </si>
  <si>
    <t>3*2м вставка</t>
  </si>
  <si>
    <t>Парники</t>
  </si>
  <si>
    <r>
      <t>Парник Урожай (инструкция, клипсы, запасной колышек, зажимы для крепежа; дуга 2м п/э + укрыв.мат-л)</t>
    </r>
    <r>
      <rPr>
        <sz val="14"/>
        <color indexed="8"/>
        <rFont val="Calibri"/>
        <family val="2"/>
      </rPr>
      <t/>
    </r>
  </si>
  <si>
    <t>№ п/п</t>
  </si>
  <si>
    <t>Наименование</t>
  </si>
  <si>
    <t>Крупн. Опт (от 500 шт)</t>
  </si>
  <si>
    <t>Средн. опт (от 100 шт)</t>
  </si>
  <si>
    <t>Мелкий опт (от 10 шт)</t>
  </si>
  <si>
    <r>
      <t>Парник «Урожай» 4м</t>
    </r>
    <r>
      <rPr>
        <sz val="11"/>
        <rFont val="Calibri"/>
        <family val="2"/>
      </rPr>
      <t xml:space="preserve"> </t>
    </r>
  </si>
  <si>
    <r>
      <t>Парник «Урожай» 6м</t>
    </r>
    <r>
      <rPr>
        <sz val="11"/>
        <rFont val="Calibri"/>
        <family val="2"/>
      </rPr>
      <t xml:space="preserve"> </t>
    </r>
  </si>
  <si>
    <r>
      <t>Парник «Урожай» 8м</t>
    </r>
    <r>
      <rPr>
        <sz val="11"/>
        <rFont val="Calibri"/>
        <family val="2"/>
      </rPr>
      <t xml:space="preserve"> </t>
    </r>
  </si>
  <si>
    <t>СОТОВЫЙ  И МОНОЛИТНЫЙ ПОЛИКАРБОНАТ</t>
  </si>
  <si>
    <t>Опт от 
100тыс. руб.</t>
  </si>
  <si>
    <t>Опт от 
300тыс. руб.</t>
  </si>
  <si>
    <t>договорная</t>
  </si>
  <si>
    <t>Цена в рублях с НДС</t>
  </si>
  <si>
    <t>Цветной в ассортименте</t>
  </si>
  <si>
    <t xml:space="preserve">лист </t>
  </si>
  <si>
    <t>кв.метр</t>
  </si>
  <si>
    <t>2100/6000</t>
  </si>
  <si>
    <t>заказ</t>
  </si>
  <si>
    <t>-</t>
  </si>
  <si>
    <t xml:space="preserve"> На опт. Скидки!</t>
  </si>
  <si>
    <t>Комплектующие для поликарбоната (прозрачный).</t>
  </si>
  <si>
    <t>цена,  руб.</t>
  </si>
  <si>
    <t>Ед. изм</t>
  </si>
  <si>
    <t>Профиль торцевой П 4(6,8,10)*2100 мм (прозрачный)</t>
  </si>
  <si>
    <t>шт</t>
  </si>
  <si>
    <t>Профиль соединит. Н  4*6000 мм (прозрачный)</t>
  </si>
  <si>
    <t>Профиль соединит. Н  6*6000 мм  (прозрачный)</t>
  </si>
  <si>
    <t>Профиль соединит. Н  8*6000 мм (прозрачный)</t>
  </si>
  <si>
    <t>Профиль соединит. Н  10*6000 мм (прозрачный)</t>
  </si>
  <si>
    <t>Профиль "Полискреп" (база) L=6м.проз.</t>
  </si>
  <si>
    <t>Профиль "Полискреп" (крышка) К 6,8,10,16 мм. L=6м.проз.</t>
  </si>
  <si>
    <t>Профиль коньковый  4- 6*6000мм (прозрачный)</t>
  </si>
  <si>
    <t>Термошайба цвета в ассортименте</t>
  </si>
  <si>
    <t>Скотч аллюмин 25мм</t>
  </si>
  <si>
    <t>м</t>
  </si>
  <si>
    <t>Скотч перфорир 25мм</t>
  </si>
  <si>
    <t>Резина уплотн.для алюм.профиля</t>
  </si>
  <si>
    <t>Алюминиевый профиль 6м.</t>
  </si>
  <si>
    <r>
      <t xml:space="preserve">г.Новосибирск, Северный проезд 8 (Рынок Левобережный) т. 8 (913) 2-036-036, </t>
    </r>
    <r>
      <rPr>
        <b/>
        <sz val="12"/>
        <rFont val="Arial Cyr"/>
        <charset val="204"/>
      </rPr>
      <t xml:space="preserve">ул.Комбинатский пер.1 к.1.(Правый берег) T. 8 (383) 2-879-849, 213-22-33,ф. 246-16-99 </t>
    </r>
    <r>
      <rPr>
        <sz val="12"/>
        <rFont val="Arial Cyr"/>
        <charset val="204"/>
      </rPr>
      <t>akrilnsk@yandex.ru www.akril.blizko.ru</t>
    </r>
  </si>
  <si>
    <t>Теплица (оцинкованая профильная труба 20*30мм) "Народная"</t>
  </si>
  <si>
    <t>Цена от 1 шт.</t>
  </si>
  <si>
    <t>VEKAPLAN SF-TREND пр-во Германия</t>
  </si>
  <si>
    <t>ЖЕСТКИЙ ПЛАСТИК ПВХ</t>
  </si>
  <si>
    <t xml:space="preserve">         - представляет собой ударопрочный листовой пластик. </t>
  </si>
  <si>
    <t>СОТОВЫЙ ПОЛИКАРБОНАТ 3-32мм</t>
  </si>
  <si>
    <t>СОТОВЫЙ ПОЛИКАРБОНАТ 3-4мм</t>
  </si>
  <si>
    <r>
      <t xml:space="preserve"> СЭНДВИЧ ПАНЕЛЬ </t>
    </r>
    <r>
      <rPr>
        <u/>
        <sz val="14"/>
        <rFont val="Arial Cyr"/>
        <family val="2"/>
        <charset val="204"/>
      </rPr>
      <t>(На основе жесткого пластика ПВХ)</t>
    </r>
  </si>
  <si>
    <t>от 1 шт.</t>
  </si>
  <si>
    <t>Цена 0т 1 шт</t>
  </si>
  <si>
    <t>КЛЕЙ</t>
  </si>
  <si>
    <t xml:space="preserve"> ПОЛИСТИРОЛЬНЫЕ СВЕТОТЕХНИЧЕСКИЕ ЛИСТЫ</t>
  </si>
  <si>
    <t xml:space="preserve"> руб/шт.</t>
  </si>
  <si>
    <t xml:space="preserve">  4. Переходник (конус) колодца h-150 мм, d-1000 мм</t>
  </si>
  <si>
    <t>3. Комплект колодца Н=1,85  (конус колодезный-1шт, днище колодца-1шт, кольцо колодезное-8шт )  426 кг</t>
  </si>
  <si>
    <t>2.Комплект колодца Н= 2,8м  (конус колодезный-1шт, днище колодца-1шт, кольцо колодезное-13шт ) 610 кг</t>
  </si>
  <si>
    <t xml:space="preserve">  1.Кольцо  колодца   h= 200 мм, d- 1000 мм  </t>
  </si>
  <si>
    <t xml:space="preserve">Предназначены для канализационных колодцев и для смотровых колодцев подземных инженерных  коммуникаций. </t>
  </si>
  <si>
    <t xml:space="preserve">Колодцы ПОЛИМЕРНО-ПЕСЧАНЫЕ  </t>
  </si>
  <si>
    <t xml:space="preserve">решетка -  250 руб. – (0,5м)  </t>
  </si>
  <si>
    <t xml:space="preserve">Можно приобретать раздельно:   канал -  590 руб. – (1м)     </t>
  </si>
  <si>
    <t>Стоимость комплекта с песчано-полимерной решеткой -    1090  руб.</t>
  </si>
  <si>
    <r>
      <t xml:space="preserve"> Стандартные размеры канала – 1000х140х130 мм, масса- 8 кг. 
</t>
    </r>
    <r>
      <rPr>
        <sz val="12"/>
        <color indexed="8"/>
        <rFont val="Times New Roman"/>
        <family val="1"/>
        <charset val="204"/>
      </rPr>
      <t>По согласованию с потребителем изделие может комплектоваться  полимерно-песчаной
 решеткой. Есть в наличии каналы и решетки различных цветов 
(серый, черный, красный, зеленый).</t>
    </r>
  </si>
  <si>
    <r>
      <t>Низкое водопоглощение   (0,2 %) обеспечивает возможность 
(в отличие от бетонных аналогов) осуществлять длительную
 эксплуатацию каналов в любых климатических условиях.</t>
    </r>
    <r>
      <rPr>
        <b/>
        <sz val="12"/>
        <color indexed="8"/>
        <rFont val="Times New Roman"/>
        <family val="1"/>
        <charset val="204"/>
      </rPr>
      <t xml:space="preserve"> 
</t>
    </r>
    <r>
      <rPr>
        <sz val="12"/>
        <color indexed="8"/>
        <rFont val="Times New Roman"/>
        <family val="1"/>
        <charset val="204"/>
      </rPr>
      <t>Морозостойкость – более 500 циклов.</t>
    </r>
  </si>
  <si>
    <t xml:space="preserve">Каналы КВПП предназначены
 для установки при благоустройстве
 территорий, гаражей, паркингов, 
автостоянок, детских площадок, АЗС,
 обочин дорог, пешеходных зон  и пр. </t>
  </si>
  <si>
    <t>КВПП  140Х130 ТУ 4859-003-97798967-2008</t>
  </si>
  <si>
    <t xml:space="preserve">КАНАЛЫ ВОДООТВОДНЫЕ ПОЛИМЕРНО-ПЕСЧАНЫЕ  </t>
  </si>
  <si>
    <t>11. Люк ПП 660/780/580/6  тип "Т" 15тн  /20шт/  60 кг</t>
  </si>
  <si>
    <t>10. Люк ПП 620/750/600/35  тип "Л" 3 тн ( черный )    26кг</t>
  </si>
  <si>
    <t>9. Люк ПП 620/750/600/35  тип "Л" 3 тн ( красный )    26кг</t>
  </si>
  <si>
    <t>8. Люк ПП 620/750/600/35  тип "Л" 3 тн ( зеленый )    26кг</t>
  </si>
  <si>
    <t>7. Люк ЛП 630/750/580/4    до 6т   (черный)      42кг</t>
  </si>
  <si>
    <t>6. Люк ЛП 630/750/580/4    до 6т   (красный)    42кг</t>
  </si>
  <si>
    <t>5. Люк ЛП 630/750/580/4    до 6т   (зеленый)    42кг</t>
  </si>
  <si>
    <t>4. Люк ЛП 630/750/580/4    до 6т   (бежевый)    42кг</t>
  </si>
  <si>
    <t>3. Люк ЛП 630/750/580/4     25т (черный)    60кг</t>
  </si>
  <si>
    <t>2. Люк ЛП  ГТС  630/750/580/4    (черный)    42 кг</t>
  </si>
  <si>
    <t>1. Крышка к люку ПП 630/770/600/4 тип "Л" 3 тн ( черный)  22 кг</t>
  </si>
  <si>
    <t>Показатели люков соответствуют   ГОСТ 3634-99,
 но при этом они на 25-30кг легче чугунных аналогов,
 что упрощает монтаж, обслуживание и транспортировку изделий.</t>
  </si>
  <si>
    <t>Предназначены для установки на смотровых колодцах подземных инженерных  коммуникаций.</t>
  </si>
  <si>
    <t>ЛЮКИ  ПОЛИМЕРНЫЕ ЛЕГКИЕ СМОТРОВЫХ КОЛОДЦЕВ</t>
  </si>
  <si>
    <t>Адрес:</t>
  </si>
  <si>
    <t>без гирл-ы</t>
  </si>
  <si>
    <t>с гирляндой</t>
  </si>
  <si>
    <t xml:space="preserve"> Ель h-2,4м. 475 ветвей, 3 секции, подст. метал </t>
  </si>
  <si>
    <t xml:space="preserve"> Ель h-2,1м. 350 ветвей, 3 секции, подст. метал </t>
  </si>
  <si>
    <t>Ель h-1,8м. 230 ветвей, подст.метал</t>
  </si>
  <si>
    <t xml:space="preserve"> Ель h-1,5м. 160 ветвей, подст.метал</t>
  </si>
  <si>
    <t xml:space="preserve">Ель h-1,2м. 150 ветвей, подст.метал </t>
  </si>
  <si>
    <t>Ель h-0,6м. 38 ветвей, подставка пластик</t>
  </si>
  <si>
    <t>Высокое качество ели не позволяет даже вблизи отличить её от натуральной.</t>
  </si>
  <si>
    <t>ЕЛИ ИСКУСТВЕННЫЕ</t>
  </si>
  <si>
    <t>Много-цветные</t>
  </si>
  <si>
    <t>красные с зелеными лепестк</t>
  </si>
  <si>
    <t>Колосья LED 8 штук       высота 0,8м</t>
  </si>
  <si>
    <t>Розы LED 12штук     высота 0,5м</t>
  </si>
  <si>
    <t xml:space="preserve">ЦВЕТЫ И КОЛОСЬЯ СВЕТОДИОДНЫЕ </t>
  </si>
  <si>
    <t>многоцвет</t>
  </si>
  <si>
    <t xml:space="preserve">Фейерверк шар FW-006  высота 2м  диаметр 1,2м   </t>
  </si>
  <si>
    <t xml:space="preserve">Фейерверк шар FW-006  высота 1,5м  диаметр 0,8м   </t>
  </si>
  <si>
    <t xml:space="preserve">ФЕЙЕРВЕРКИ СВЕТОДИОДНЫЕ </t>
  </si>
  <si>
    <t>LED-864</t>
  </si>
  <si>
    <t>LED-756</t>
  </si>
  <si>
    <t>Зеленый</t>
  </si>
  <si>
    <t xml:space="preserve"> Дерево Большое               LED-1550                      диаметр 2,7,  высота 3м          </t>
  </si>
  <si>
    <t>Кусты многоцветные         диаметр 0,8м         высота 1,2м</t>
  </si>
  <si>
    <t>LED-1538,</t>
  </si>
  <si>
    <t>LED-958,</t>
  </si>
  <si>
    <t>LED-538,</t>
  </si>
  <si>
    <t>Клён LED-168              диаметр 0,5м                высота 0,8м</t>
  </si>
  <si>
    <r>
      <t>Клен CML-150 красножелтый           диаметр 0,8м;</t>
    </r>
    <r>
      <rPr>
        <i/>
        <sz val="12"/>
        <rFont val="Calibri"/>
        <family val="2"/>
      </rPr>
      <t>1,2м</t>
    </r>
    <r>
      <rPr>
        <sz val="12"/>
        <rFont val="Calibri"/>
        <family val="2"/>
        <charset val="204"/>
      </rPr>
      <t>;</t>
    </r>
    <r>
      <rPr>
        <u/>
        <sz val="12"/>
        <rFont val="Calibri"/>
        <family val="2"/>
      </rPr>
      <t xml:space="preserve">1,5м.
</t>
    </r>
    <r>
      <rPr>
        <sz val="12"/>
        <rFont val="Calibri"/>
        <family val="2"/>
        <charset val="204"/>
      </rPr>
      <t>высота 1,5м;</t>
    </r>
    <r>
      <rPr>
        <i/>
        <sz val="12"/>
        <rFont val="Calibri"/>
        <family val="2"/>
      </rPr>
      <t>2м</t>
    </r>
    <r>
      <rPr>
        <sz val="12"/>
        <rFont val="Calibri"/>
        <family val="2"/>
        <charset val="204"/>
      </rPr>
      <t>;</t>
    </r>
    <r>
      <rPr>
        <u/>
        <sz val="12"/>
        <rFont val="Calibri"/>
        <family val="2"/>
      </rPr>
      <t>2м.</t>
    </r>
  </si>
  <si>
    <t>Розовое</t>
  </si>
  <si>
    <t xml:space="preserve">Дерево Сакура нат.ствол SBL-145  LED-616, диаметр 1.4м, высота 1.45м                 </t>
  </si>
  <si>
    <t xml:space="preserve">Дерево нат.ствол SBL-145  LED-448, диаметр 1.2м, высота 1.45м                 </t>
  </si>
  <si>
    <t xml:space="preserve">Синий </t>
  </si>
  <si>
    <t>розово -зеленое</t>
  </si>
  <si>
    <t>Красный</t>
  </si>
  <si>
    <t>Дерево SBL-120 азалия     LED-548,                       диаметр 1м,                   высота 1,2м.</t>
  </si>
  <si>
    <t>Дерево SBL-A05                  LED-1134,                  диаметр 1,6м,             высота 2,5м</t>
  </si>
  <si>
    <t>Дерево SBL-A04(b)  LED-864,           диаметр 1,4м,               высота 1,5м</t>
  </si>
  <si>
    <t>Дерево SBL-A01      LED-200,                            диаметр 0,6м,               высота 1м</t>
  </si>
  <si>
    <t>Цена, руб</t>
  </si>
  <si>
    <t>Фото</t>
  </si>
  <si>
    <t>№</t>
  </si>
  <si>
    <t xml:space="preserve">ДЕРЕВЬЯ СВЕТОДИОДНЫЕ </t>
  </si>
  <si>
    <t>LED деревья</t>
  </si>
  <si>
    <t>На опт от 50 т.р. скидки  от 3% до 30% !!!</t>
  </si>
  <si>
    <t>Строблампа 130 руб/шт. Цвет бел., красн.</t>
  </si>
  <si>
    <t>3*2м</t>
  </si>
  <si>
    <t>LED-JL-600L, шарики</t>
  </si>
  <si>
    <t>2*2м</t>
  </si>
  <si>
    <t>синий</t>
  </si>
  <si>
    <t>LED-SNL-400L</t>
  </si>
  <si>
    <t>3*1,2м</t>
  </si>
  <si>
    <t>белый</t>
  </si>
  <si>
    <t>Бахр LED-ICL-96L,снежинки</t>
  </si>
  <si>
    <t>3*0,7м</t>
  </si>
  <si>
    <t>Бахр LED-ICL-60L,снежинки</t>
  </si>
  <si>
    <t>1*2м</t>
  </si>
  <si>
    <t>LED-SNL-200L</t>
  </si>
  <si>
    <t>3*0,8м</t>
  </si>
  <si>
    <t>Бахр LED-ICL-132L,сосульки</t>
  </si>
  <si>
    <t>5,6*0,9м</t>
  </si>
  <si>
    <t>Бахрома резин пров LED-240</t>
  </si>
  <si>
    <t>LED-288 с контр.</t>
  </si>
  <si>
    <t>4*0,6м</t>
  </si>
  <si>
    <t>Бахрома резин пров LED-150</t>
  </si>
  <si>
    <t>LED-144 с контр.</t>
  </si>
  <si>
    <t>зеленый</t>
  </si>
  <si>
    <t>Цена</t>
  </si>
  <si>
    <t>красный</t>
  </si>
  <si>
    <t>3*3м</t>
  </si>
  <si>
    <t>LED-JL-560L</t>
  </si>
  <si>
    <t>это сеть, в узлах которой расположены миниатюрные светодиоды</t>
  </si>
  <si>
    <t>Сеть светодиодная</t>
  </si>
  <si>
    <t>2*3м</t>
  </si>
  <si>
    <t>2*1,5м</t>
  </si>
  <si>
    <t>LED-JL-320L</t>
  </si>
  <si>
    <t>9 м</t>
  </si>
  <si>
    <t xml:space="preserve"> LED-48 аватар</t>
  </si>
  <si>
    <t>20 м</t>
  </si>
  <si>
    <t xml:space="preserve"> LED-200 с контр.</t>
  </si>
  <si>
    <t>LED-560 с контрол.</t>
  </si>
  <si>
    <t>10 м</t>
  </si>
  <si>
    <t xml:space="preserve"> LED-TDL-100L</t>
  </si>
  <si>
    <t>LED-320 с контрол.</t>
  </si>
  <si>
    <t xml:space="preserve"> LED-100 с контр.</t>
  </si>
  <si>
    <t>6*0,7м</t>
  </si>
  <si>
    <t>Бахрома LED-300 с контрол.</t>
  </si>
  <si>
    <t>L,м</t>
  </si>
  <si>
    <t xml:space="preserve"> - состоит из несущего провода к которому присоединены светодиодные лампочки</t>
  </si>
  <si>
    <t>Гирлянда светодиодная</t>
  </si>
  <si>
    <t xml:space="preserve"> - состоит из несущего провода (по горизонтали), к которому перпендикулярно подсоединены нити со светодиодными лампочками</t>
  </si>
  <si>
    <t>Контроллер  LED,3W.13mm./100m.</t>
  </si>
  <si>
    <t>Дождь(зановес) светодиодный</t>
  </si>
  <si>
    <t>Контроллер  LED,3W.13mm./50m.</t>
  </si>
  <si>
    <t>Контроллер  LED,3W.13mm./20m.</t>
  </si>
  <si>
    <t>Провод сетев, трёхпр, 3W-13 мм.</t>
  </si>
  <si>
    <t>Цена, руб.</t>
  </si>
  <si>
    <t>Муфта, трёхпровод 3 W- 13 мм.</t>
  </si>
  <si>
    <t>Заглушка 13 мм</t>
  </si>
  <si>
    <t xml:space="preserve"> -задает дюралайту режимы: "мигания","затухания" или "бегущей волны".</t>
  </si>
  <si>
    <t>Контроллер для Дюралайт</t>
  </si>
  <si>
    <t>Комплектующие для Дюралайт</t>
  </si>
  <si>
    <t>2 метра</t>
  </si>
  <si>
    <t>4-х цветн:кр-жел-син-зел</t>
  </si>
  <si>
    <t>LED-PNL-3W-13mm</t>
  </si>
  <si>
    <t>одноцв: бел, зелен, син</t>
  </si>
  <si>
    <t>одноцветный: желтый, красный</t>
  </si>
  <si>
    <t>Цена, руб. за погонный метр</t>
  </si>
  <si>
    <t>Потребляем мощность, Ватт на метр</t>
  </si>
  <si>
    <t>Величина условного метра</t>
  </si>
  <si>
    <t>Варианты расцветки</t>
  </si>
  <si>
    <t xml:space="preserve"> Длина покупаемого Дюралайта рассчитывается с учетом кратности условному метру!</t>
  </si>
  <si>
    <t xml:space="preserve">	Характеристики: устойчив к ударам; выдерживает высокое давление (до 25 кг на кв.см); работает в широком диапазоне температур - от -50С до + 60С; срок службы шнура 25000 часов непрерывного горения, при использовании контроллера срок продлевается.</t>
  </si>
  <si>
    <t>Дюралайт - прозрачный гибкий и эластичный шнур из осветленного ПВХ с расположенной внутри замкнутой цепью миниатюрных лампочек. Применяется для светового оформления интерьеров, фасадов, изготовления световых вывесок, светящихся фигур, подстветки барных стоек, витрин, любых проемов и даже ступеней лестниц.</t>
  </si>
  <si>
    <t>Дюралайт LED 13мм(светодиодный)</t>
  </si>
  <si>
    <t>ОБОРУДОВАНИЕ ДЛЯ СВЕТОВОЙ РЕКЛАМЫ</t>
  </si>
  <si>
    <t xml:space="preserve">г.Новосибирск, Северный проезд 8 (Рынок Левобережный)      т. 8 (913) 2-036-036, ул.Комбинатский пер.1 к.1.(Правый берег) T. 8 (383) 2-879-849, 213-22-33,ф. 246-16-99 </t>
  </si>
  <si>
    <t>Teл. 8 (383) 2-879-849, 213-22-33  Moб. 8(913)006-9849 E-mai:akrilnsk@yandex.ru www.akril22.ru</t>
  </si>
  <si>
    <r>
      <t xml:space="preserve">АБС </t>
    </r>
    <r>
      <rPr>
        <b/>
        <i/>
        <sz val="11"/>
        <rFont val="Bookman Old Style"/>
        <family val="1"/>
        <charset val="204"/>
      </rPr>
      <t>СЕРЫЙ</t>
    </r>
  </si>
  <si>
    <r>
      <t xml:space="preserve">АБС </t>
    </r>
    <r>
      <rPr>
        <b/>
        <i/>
        <sz val="11"/>
        <rFont val="Bookman Old Style"/>
        <family val="1"/>
        <charset val="204"/>
      </rPr>
      <t>ЧЕРНЫЙ</t>
    </r>
  </si>
  <si>
    <r>
      <t xml:space="preserve">ПЭТ -У </t>
    </r>
    <r>
      <rPr>
        <b/>
        <i/>
        <sz val="11"/>
        <rFont val="Bookman Old Style"/>
        <family val="1"/>
        <charset val="204"/>
      </rPr>
      <t>1,34г/куб.см</t>
    </r>
  </si>
  <si>
    <r>
      <t xml:space="preserve"> </t>
    </r>
    <r>
      <rPr>
        <sz val="12"/>
        <rFont val="Bookman Old Style"/>
        <family val="1"/>
        <charset val="204"/>
      </rPr>
      <t>1,8 мм</t>
    </r>
  </si>
  <si>
    <t>2,5 мм</t>
  </si>
  <si>
    <t>Novattro</t>
  </si>
  <si>
    <t>12,0 мм</t>
  </si>
  <si>
    <t>(цветное)</t>
  </si>
  <si>
    <t>24,0 мм</t>
  </si>
  <si>
    <t>22,0 мм</t>
  </si>
  <si>
    <t>18,0 мм</t>
  </si>
  <si>
    <t>9,0 мм</t>
  </si>
  <si>
    <t>7,0 мм</t>
  </si>
  <si>
    <t>15,0 мм</t>
  </si>
  <si>
    <t>ТОЛЩИНА</t>
  </si>
  <si>
    <r>
      <t xml:space="preserve">Teл. </t>
    </r>
    <r>
      <rPr>
        <b/>
        <sz val="11"/>
        <rFont val="Bookman Old Style"/>
        <family val="1"/>
        <charset val="204"/>
      </rPr>
      <t>8 (383) 2-879-849, 213-22-33</t>
    </r>
    <r>
      <rPr>
        <sz val="11"/>
        <rFont val="Bookman Old Style"/>
        <family val="1"/>
        <charset val="204"/>
      </rPr>
      <t xml:space="preserve">  Moб. </t>
    </r>
    <r>
      <rPr>
        <b/>
        <sz val="11"/>
        <rFont val="Bookman Old Style"/>
        <family val="1"/>
        <charset val="204"/>
      </rPr>
      <t>8(913)006-9849</t>
    </r>
    <r>
      <rPr>
        <sz val="11"/>
        <rFont val="Bookman Old Style"/>
        <family val="1"/>
        <charset val="204"/>
      </rPr>
      <t xml:space="preserve"> E-mai:akrilnsk@yandex.ru </t>
    </r>
  </si>
  <si>
    <t>г.Новосибирск, Северный проезд 8 (Рынок Левобережный) т. 8 (913) 2-036-036, ул.Комбинатский пер.1 к.1.(Правый берег) T. 8 (383) 2-879-849, 213-22-33,ф. 246-16-99 akrilnsk@yandex.ru www.akril.blizko.ru</t>
  </si>
  <si>
    <r>
      <t xml:space="preserve">г.Новосибирск, Северный проезд 8 (Рынок Левобережный) т. 8 (913) 2-036-036, </t>
    </r>
    <r>
      <rPr>
        <b/>
        <sz val="12"/>
        <rFont val="Arial Cyr"/>
        <charset val="204"/>
      </rPr>
      <t xml:space="preserve">ул.Комбинатский пер.1 к.1.(Правый берег) T. 8 (383) 2-879-849, 213-22-33, ф. 246-16-99 </t>
    </r>
    <r>
      <rPr>
        <sz val="12"/>
        <rFont val="Arial Cyr"/>
        <charset val="204"/>
      </rPr>
      <t>akrilnsk@yandex.ru www.akril.blizko.ru</t>
    </r>
  </si>
  <si>
    <t xml:space="preserve">  г.Новосибирск,ул.Комбинатский переулок,1 корпус,1.Teл. 8 (383) 2-879-849, 213-22-33  Moб. 8(913)006-9849 E-mail:akrilnsk@yandex.ru www.akril22.ru</t>
  </si>
  <si>
    <r>
      <t xml:space="preserve">Теплицы и парники </t>
    </r>
    <r>
      <rPr>
        <b/>
        <sz val="14"/>
        <color indexed="8"/>
        <rFont val="Calibri"/>
        <family val="2"/>
        <charset val="204"/>
      </rPr>
      <t>(цены с 11.03.14)</t>
    </r>
  </si>
  <si>
    <t>Спк 2100*6000*5 мм</t>
  </si>
  <si>
    <t>Спк 2100*6000*3 мм</t>
  </si>
  <si>
    <t>Спк Био 2100*6000*4 мм (улучшеный)</t>
  </si>
  <si>
    <t>Спк  2100*6000*4 мм</t>
  </si>
  <si>
    <t>Можем поставлять люки разных цветов (черный, красный, зеленый, бежевый).</t>
  </si>
  <si>
    <t>12.Люк ЛП-Д  590/750/550/30    до 2т   (красный)      19кг</t>
  </si>
  <si>
    <t>руб/шт.</t>
  </si>
  <si>
    <t>13.Люк ЛП-Д  590/750/550/30    до 2т   (черный)      19кг</t>
  </si>
  <si>
    <t>14.Люк ЛП-Д  590/750/550/30    до 2т   (коричневый)   19кг</t>
  </si>
  <si>
    <t xml:space="preserve"> руб/ шт.</t>
  </si>
  <si>
    <t>Люки абсолютно не подвергаются коррозии, не скользят при дожде и на морозе, 
легко устанавливаются. 
Практически не подвержены кражам!!!</t>
  </si>
  <si>
    <t>Стандартные размеры крышки люка – 630 мм  (диаметр внутренней крышки – 580 мм),
 масса – 22 кг (крышка) и 20 кг (корпус).
 Номинальная нагрузка -30кН (3т). 
Общий вес изделия -42 кг.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</si>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</sst>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0;[Red]0"/>
    <numFmt numFmtId="167" formatCode="#,##0.00;[Red]\-#,##0.00"/>
    <numFmt numFmtId="168" formatCode="dd/mm/yy"/>
  </numFmts>
  <fonts count="1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11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charset val="204"/>
    </font>
    <font>
      <sz val="10"/>
      <name val="Bookman Old Style"/>
      <family val="1"/>
      <charset val="204"/>
    </font>
    <font>
      <b/>
      <sz val="11"/>
      <name val="Bookman Old Style"/>
      <family val="1"/>
      <charset val="204"/>
    </font>
    <font>
      <b/>
      <sz val="12"/>
      <name val="Bookman Old Style"/>
      <family val="1"/>
      <charset val="204"/>
    </font>
    <font>
      <sz val="11"/>
      <name val="Bookman Old Style"/>
      <family val="1"/>
      <charset val="204"/>
    </font>
    <font>
      <b/>
      <sz val="10"/>
      <name val="Bookman Old Style"/>
      <family val="1"/>
      <charset val="204"/>
    </font>
    <font>
      <sz val="8"/>
      <name val="Bookman Old Style"/>
      <family val="1"/>
      <charset val="204"/>
    </font>
    <font>
      <b/>
      <sz val="8"/>
      <name val="Bookman Old Style"/>
      <family val="1"/>
      <charset val="204"/>
    </font>
    <font>
      <sz val="12"/>
      <name val="Bookman Old Style"/>
      <family val="1"/>
      <charset val="204"/>
    </font>
    <font>
      <b/>
      <i/>
      <sz val="11"/>
      <name val="Bookman Old Style"/>
      <family val="1"/>
      <charset val="204"/>
    </font>
    <font>
      <b/>
      <i/>
      <sz val="12"/>
      <name val="Bookman Old Style"/>
      <family val="1"/>
      <charset val="204"/>
    </font>
    <font>
      <b/>
      <sz val="9"/>
      <name val="Bookman Old Style"/>
      <family val="1"/>
      <charset val="204"/>
    </font>
    <font>
      <sz val="9"/>
      <name val="Bookman Old Style"/>
      <family val="1"/>
      <charset val="204"/>
    </font>
    <font>
      <i/>
      <sz val="10"/>
      <name val="Bookman Old Style"/>
      <family val="1"/>
      <charset val="204"/>
    </font>
    <font>
      <b/>
      <i/>
      <sz val="18"/>
      <name val="Bookman Old Style"/>
      <family val="1"/>
      <charset val="204"/>
    </font>
    <font>
      <b/>
      <sz val="26"/>
      <name val="Bookman Old Style"/>
      <family val="1"/>
      <charset val="204"/>
    </font>
    <font>
      <sz val="14"/>
      <name val="Bookman Old Style"/>
      <family val="1"/>
      <charset val="204"/>
    </font>
    <font>
      <b/>
      <i/>
      <u/>
      <sz val="17"/>
      <name val="Bookman Old Style"/>
      <family val="1"/>
      <charset val="204"/>
    </font>
    <font>
      <b/>
      <i/>
      <sz val="17"/>
      <name val="Bookman Old Style"/>
      <family val="1"/>
      <charset val="204"/>
    </font>
    <font>
      <b/>
      <i/>
      <sz val="10"/>
      <name val="Bookman Old Style"/>
      <family val="1"/>
      <charset val="204"/>
    </font>
    <font>
      <i/>
      <sz val="11"/>
      <name val="Bookman Old Style"/>
      <family val="1"/>
      <charset val="204"/>
    </font>
    <font>
      <sz val="11"/>
      <name val="Arial Cyr"/>
      <charset val="204"/>
    </font>
    <font>
      <sz val="13"/>
      <name val="Bookman Old Style"/>
      <family val="1"/>
      <charset val="204"/>
    </font>
    <font>
      <sz val="10"/>
      <name val="Helv"/>
      <charset val="204"/>
    </font>
    <font>
      <sz val="10"/>
      <color indexed="16"/>
      <name val="Bookman Old Style"/>
      <family val="1"/>
      <charset val="204"/>
    </font>
    <font>
      <b/>
      <i/>
      <u/>
      <sz val="15"/>
      <name val="Bookman Old Style"/>
      <family val="1"/>
      <charset val="204"/>
    </font>
    <font>
      <b/>
      <i/>
      <sz val="15"/>
      <name val="Bookman Old Style"/>
      <family val="1"/>
      <charset val="204"/>
    </font>
    <font>
      <sz val="15"/>
      <name val="Arial Cyr"/>
      <charset val="204"/>
    </font>
    <font>
      <b/>
      <i/>
      <u/>
      <sz val="14"/>
      <name val="Bookman Old Style"/>
      <family val="1"/>
      <charset val="204"/>
    </font>
    <font>
      <i/>
      <sz val="11"/>
      <name val="Arial Cyr"/>
      <charset val="204"/>
    </font>
    <font>
      <i/>
      <sz val="10"/>
      <name val="Arial Cyr"/>
      <charset val="204"/>
    </font>
    <font>
      <i/>
      <sz val="9"/>
      <name val="Bookman Old Style"/>
      <family val="1"/>
      <charset val="204"/>
    </font>
    <font>
      <b/>
      <i/>
      <sz val="9"/>
      <name val="Bookman Old Style"/>
      <family val="1"/>
      <charset val="204"/>
    </font>
    <font>
      <sz val="9"/>
      <name val="Arial Cyr"/>
      <charset val="204"/>
    </font>
    <font>
      <b/>
      <i/>
      <sz val="14"/>
      <name val="Bookman Old Style"/>
      <family val="1"/>
      <charset val="204"/>
    </font>
    <font>
      <i/>
      <sz val="12"/>
      <name val="Arial Cyr"/>
      <charset val="204"/>
    </font>
    <font>
      <i/>
      <sz val="12"/>
      <name val="Bookman Old Style"/>
      <family val="1"/>
      <charset val="204"/>
    </font>
    <font>
      <b/>
      <i/>
      <sz val="12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b/>
      <u/>
      <sz val="14"/>
      <name val="Tahoma"/>
      <family val="2"/>
      <charset val="204"/>
    </font>
    <font>
      <sz val="10"/>
      <name val="Tahoma"/>
      <family val="2"/>
      <charset val="204"/>
    </font>
    <font>
      <b/>
      <u/>
      <sz val="14"/>
      <name val="Arial Cyr"/>
      <family val="2"/>
      <charset val="204"/>
    </font>
    <font>
      <sz val="11"/>
      <color indexed="8"/>
      <name val="Arial CYR"/>
      <family val="2"/>
      <charset val="204"/>
    </font>
    <font>
      <b/>
      <sz val="14"/>
      <name val="Arial Cyr"/>
      <family val="2"/>
      <charset val="204"/>
    </font>
    <font>
      <b/>
      <i/>
      <sz val="20"/>
      <name val="Bookman Old Style"/>
      <family val="1"/>
      <charset val="204"/>
    </font>
    <font>
      <u/>
      <sz val="14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</font>
    <font>
      <b/>
      <sz val="24"/>
      <color indexed="8"/>
      <name val="Calibri"/>
      <family val="2"/>
    </font>
    <font>
      <b/>
      <u/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8"/>
      <name val="Arial"/>
      <family val="2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</font>
    <font>
      <b/>
      <sz val="28"/>
      <color indexed="8"/>
      <name val="Calibri"/>
      <family val="2"/>
    </font>
    <font>
      <sz val="8"/>
      <name val="Tahoma"/>
      <family val="2"/>
      <charset val="204"/>
    </font>
    <font>
      <sz val="12"/>
      <name val="Tahoma"/>
      <family val="2"/>
    </font>
    <font>
      <b/>
      <sz val="12"/>
      <name val="Tahoma"/>
      <family val="2"/>
    </font>
    <font>
      <b/>
      <i/>
      <sz val="10"/>
      <name val="Tahoma"/>
      <family val="2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indexed="8"/>
      <name val="Arial CYR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4"/>
      <color indexed="8"/>
      <name val="Calibri"/>
      <family val="2"/>
      <charset val="204"/>
    </font>
    <font>
      <b/>
      <i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</font>
    <font>
      <sz val="12"/>
      <color indexed="8"/>
      <name val="Times New Roman"/>
      <family val="1"/>
      <charset val="204"/>
    </font>
    <font>
      <b/>
      <i/>
      <sz val="16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Arial"/>
      <family val="2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Calibri"/>
      <family val="2"/>
    </font>
    <font>
      <i/>
      <sz val="12"/>
      <name val="Calibri"/>
      <family val="2"/>
    </font>
    <font>
      <u/>
      <sz val="12"/>
      <name val="Calibri"/>
      <family val="2"/>
    </font>
    <font>
      <b/>
      <sz val="22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u/>
      <sz val="11"/>
      <name val="Arial"/>
      <family val="2"/>
    </font>
    <font>
      <sz val="11"/>
      <name val="Tahoma"/>
      <family val="2"/>
      <charset val="204"/>
    </font>
    <font>
      <b/>
      <u/>
      <sz val="11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i/>
      <u/>
      <sz val="9"/>
      <name val="Arial"/>
      <family val="2"/>
    </font>
    <font>
      <b/>
      <u/>
      <sz val="12"/>
      <name val="Arial"/>
      <family val="2"/>
    </font>
    <font>
      <b/>
      <u/>
      <sz val="18"/>
      <name val="Arial"/>
      <family val="2"/>
    </font>
    <font>
      <b/>
      <u/>
      <sz val="10"/>
      <name val="Tahoma"/>
      <family val="2"/>
      <charset val="204"/>
    </font>
    <font>
      <b/>
      <i/>
      <sz val="22"/>
      <color indexed="8"/>
      <name val="Calibri"/>
      <family val="2"/>
      <charset val="204"/>
    </font>
    <font>
      <i/>
      <sz val="22"/>
      <color indexed="8"/>
      <name val="Calibri"/>
      <family val="2"/>
      <charset val="204"/>
    </font>
    <font>
      <b/>
      <i/>
      <sz val="14"/>
      <name val="Tahoma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u/>
      <sz val="12"/>
      <color theme="1"/>
      <name val="Arial"/>
      <family val="2"/>
      <charset val="204"/>
    </font>
    <font>
      <b/>
      <sz val="10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1" fillId="0" borderId="0"/>
    <xf numFmtId="0" fontId="64" fillId="0" borderId="0">
      <alignment horizontal="left"/>
    </xf>
    <xf numFmtId="164" fontId="8" fillId="0" borderId="0" applyFont="0" applyFill="0" applyBorder="0" applyAlignment="0" applyProtection="0"/>
    <xf numFmtId="0" fontId="1" fillId="0" borderId="0"/>
    <xf numFmtId="0" fontId="76" fillId="0" borderId="0"/>
  </cellStyleXfs>
  <cellXfs count="729">
    <xf numFmtId="0" fontId="0" fillId="0" borderId="0" xfId="0"/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2" fillId="0" borderId="0" xfId="0" applyFont="1"/>
    <xf numFmtId="49" fontId="5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9" fillId="0" borderId="0" xfId="0" applyFont="1" applyFill="1"/>
    <xf numFmtId="0" fontId="16" fillId="0" borderId="0" xfId="0" applyFont="1"/>
    <xf numFmtId="0" fontId="22" fillId="0" borderId="0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7" fillId="0" borderId="0" xfId="0" applyFont="1"/>
    <xf numFmtId="0" fontId="9" fillId="0" borderId="1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/>
    <xf numFmtId="0" fontId="16" fillId="0" borderId="1" xfId="0" applyFont="1" applyFill="1" applyBorder="1"/>
    <xf numFmtId="0" fontId="9" fillId="0" borderId="1" xfId="0" applyFont="1" applyFill="1" applyBorder="1"/>
    <xf numFmtId="0" fontId="9" fillId="0" borderId="2" xfId="0" applyFont="1" applyFill="1" applyBorder="1" applyAlignment="1">
      <alignment horizontal="center" wrapText="1"/>
    </xf>
    <xf numFmtId="49" fontId="10" fillId="0" borderId="2" xfId="0" applyNumberFormat="1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right" wrapText="1"/>
    </xf>
    <xf numFmtId="0" fontId="16" fillId="0" borderId="2" xfId="0" applyFont="1" applyFill="1" applyBorder="1" applyAlignment="1">
      <alignment horizontal="center"/>
    </xf>
    <xf numFmtId="3" fontId="16" fillId="0" borderId="2" xfId="0" applyNumberFormat="1" applyFont="1" applyFill="1" applyBorder="1" applyAlignment="1">
      <alignment horizontal="center"/>
    </xf>
    <xf numFmtId="1" fontId="16" fillId="0" borderId="2" xfId="0" applyNumberFormat="1" applyFont="1" applyFill="1" applyBorder="1" applyAlignment="1">
      <alignment horizontal="center"/>
    </xf>
    <xf numFmtId="1" fontId="16" fillId="0" borderId="2" xfId="0" applyNumberFormat="1" applyFont="1" applyFill="1" applyBorder="1"/>
    <xf numFmtId="0" fontId="16" fillId="0" borderId="2" xfId="0" applyFont="1" applyFill="1" applyBorder="1"/>
    <xf numFmtId="0" fontId="9" fillId="0" borderId="2" xfId="0" applyFont="1" applyFill="1" applyBorder="1"/>
    <xf numFmtId="0" fontId="12" fillId="0" borderId="2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1" fontId="9" fillId="0" borderId="0" xfId="0" applyNumberFormat="1" applyFont="1" applyFill="1" applyBorder="1"/>
    <xf numFmtId="49" fontId="10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right"/>
    </xf>
    <xf numFmtId="1" fontId="9" fillId="0" borderId="2" xfId="0" applyNumberFormat="1" applyFont="1" applyFill="1" applyBorder="1"/>
    <xf numFmtId="1" fontId="9" fillId="0" borderId="3" xfId="0" applyNumberFormat="1" applyFont="1" applyFill="1" applyBorder="1"/>
    <xf numFmtId="49" fontId="10" fillId="0" borderId="3" xfId="0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1" fontId="16" fillId="0" borderId="3" xfId="0" applyNumberFormat="1" applyFont="1" applyFill="1" applyBorder="1" applyAlignment="1">
      <alignment horizontal="center"/>
    </xf>
    <xf numFmtId="1" fontId="16" fillId="0" borderId="3" xfId="0" applyNumberFormat="1" applyFont="1" applyFill="1" applyBorder="1"/>
    <xf numFmtId="0" fontId="9" fillId="0" borderId="3" xfId="0" applyFont="1" applyFill="1" applyBorder="1"/>
    <xf numFmtId="1" fontId="30" fillId="0" borderId="1" xfId="0" applyNumberFormat="1" applyFont="1" applyFill="1" applyBorder="1"/>
    <xf numFmtId="1" fontId="30" fillId="0" borderId="2" xfId="0" applyNumberFormat="1" applyFont="1" applyFill="1" applyBorder="1"/>
    <xf numFmtId="1" fontId="30" fillId="2" borderId="2" xfId="0" applyNumberFormat="1" applyFont="1" applyFill="1" applyBorder="1"/>
    <xf numFmtId="0" fontId="18" fillId="0" borderId="0" xfId="0" applyFont="1" applyFill="1" applyBorder="1" applyAlignment="1">
      <alignment horizontal="center"/>
    </xf>
    <xf numFmtId="1" fontId="13" fillId="2" borderId="4" xfId="0" applyNumberFormat="1" applyFont="1" applyFill="1" applyBorder="1" applyAlignment="1">
      <alignment horizontal="center" vertical="center" wrapText="1"/>
    </xf>
    <xf numFmtId="1" fontId="30" fillId="2" borderId="1" xfId="0" applyNumberFormat="1" applyFont="1" applyFill="1" applyBorder="1"/>
    <xf numFmtId="1" fontId="30" fillId="2" borderId="3" xfId="0" applyNumberFormat="1" applyFont="1" applyFill="1" applyBorder="1"/>
    <xf numFmtId="0" fontId="0" fillId="3" borderId="0" xfId="0" applyFill="1"/>
    <xf numFmtId="0" fontId="9" fillId="4" borderId="2" xfId="0" applyFont="1" applyFill="1" applyBorder="1" applyAlignment="1">
      <alignment horizontal="center" wrapText="1"/>
    </xf>
    <xf numFmtId="49" fontId="10" fillId="4" borderId="2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right"/>
    </xf>
    <xf numFmtId="0" fontId="16" fillId="4" borderId="2" xfId="0" applyFont="1" applyFill="1" applyBorder="1" applyAlignment="1">
      <alignment horizontal="center"/>
    </xf>
    <xf numFmtId="1" fontId="16" fillId="4" borderId="2" xfId="0" applyNumberFormat="1" applyFont="1" applyFill="1" applyBorder="1" applyAlignment="1">
      <alignment horizontal="center"/>
    </xf>
    <xf numFmtId="1" fontId="16" fillId="4" borderId="2" xfId="0" applyNumberFormat="1" applyFont="1" applyFill="1" applyBorder="1"/>
    <xf numFmtId="0" fontId="9" fillId="4" borderId="2" xfId="0" applyFont="1" applyFill="1" applyBorder="1"/>
    <xf numFmtId="1" fontId="30" fillId="4" borderId="2" xfId="0" applyNumberFormat="1" applyFont="1" applyFill="1" applyBorder="1"/>
    <xf numFmtId="0" fontId="16" fillId="4" borderId="3" xfId="0" applyFont="1" applyFill="1" applyBorder="1" applyAlignment="1">
      <alignment horizontal="center"/>
    </xf>
    <xf numFmtId="1" fontId="16" fillId="4" borderId="3" xfId="0" applyNumberFormat="1" applyFont="1" applyFill="1" applyBorder="1" applyAlignment="1">
      <alignment horizontal="center"/>
    </xf>
    <xf numFmtId="1" fontId="16" fillId="4" borderId="3" xfId="0" applyNumberFormat="1" applyFont="1" applyFill="1" applyBorder="1"/>
    <xf numFmtId="0" fontId="9" fillId="4" borderId="3" xfId="0" applyFont="1" applyFill="1" applyBorder="1"/>
    <xf numFmtId="1" fontId="30" fillId="4" borderId="3" xfId="0" applyNumberFormat="1" applyFont="1" applyFill="1" applyBorder="1"/>
    <xf numFmtId="1" fontId="9" fillId="4" borderId="3" xfId="0" applyNumberFormat="1" applyFont="1" applyFill="1" applyBorder="1"/>
    <xf numFmtId="1" fontId="9" fillId="4" borderId="2" xfId="0" applyNumberFormat="1" applyFont="1" applyFill="1" applyBorder="1"/>
    <xf numFmtId="1" fontId="32" fillId="4" borderId="0" xfId="0" applyNumberFormat="1" applyFont="1" applyFill="1" applyBorder="1" applyAlignment="1">
      <alignment horizontal="center"/>
    </xf>
    <xf numFmtId="1" fontId="9" fillId="4" borderId="0" xfId="0" applyNumberFormat="1" applyFont="1" applyFill="1" applyBorder="1"/>
    <xf numFmtId="0" fontId="12" fillId="4" borderId="2" xfId="0" applyFont="1" applyFill="1" applyBorder="1" applyAlignment="1">
      <alignment horizontal="right" wrapText="1"/>
    </xf>
    <xf numFmtId="49" fontId="10" fillId="4" borderId="3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49" fontId="10" fillId="4" borderId="2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right" wrapText="1"/>
    </xf>
    <xf numFmtId="0" fontId="9" fillId="4" borderId="0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right" wrapText="1"/>
    </xf>
    <xf numFmtId="0" fontId="16" fillId="4" borderId="0" xfId="0" applyFont="1" applyFill="1" applyBorder="1" applyAlignment="1">
      <alignment horizontal="center"/>
    </xf>
    <xf numFmtId="1" fontId="16" fillId="4" borderId="0" xfId="0" applyNumberFormat="1" applyFont="1" applyFill="1" applyBorder="1" applyAlignment="1">
      <alignment horizontal="center"/>
    </xf>
    <xf numFmtId="1" fontId="16" fillId="4" borderId="0" xfId="0" applyNumberFormat="1" applyFont="1" applyFill="1" applyBorder="1"/>
    <xf numFmtId="0" fontId="9" fillId="4" borderId="0" xfId="0" applyFont="1" applyFill="1" applyBorder="1"/>
    <xf numFmtId="1" fontId="30" fillId="4" borderId="0" xfId="0" applyNumberFormat="1" applyFont="1" applyFill="1" applyBorder="1"/>
    <xf numFmtId="0" fontId="12" fillId="0" borderId="1" xfId="0" applyFont="1" applyFill="1" applyBorder="1" applyAlignment="1">
      <alignment horizontal="right" wrapText="1"/>
    </xf>
    <xf numFmtId="0" fontId="12" fillId="4" borderId="0" xfId="0" applyFont="1" applyFill="1" applyBorder="1" applyAlignment="1">
      <alignment horizontal="right"/>
    </xf>
    <xf numFmtId="1" fontId="9" fillId="0" borderId="1" xfId="0" applyNumberFormat="1" applyFont="1" applyFill="1" applyBorder="1"/>
    <xf numFmtId="0" fontId="18" fillId="4" borderId="6" xfId="0" applyFont="1" applyFill="1" applyBorder="1" applyAlignment="1">
      <alignment horizontal="center"/>
    </xf>
    <xf numFmtId="2" fontId="30" fillId="5" borderId="2" xfId="0" applyNumberFormat="1" applyFont="1" applyFill="1" applyBorder="1"/>
    <xf numFmtId="2" fontId="30" fillId="5" borderId="3" xfId="0" applyNumberFormat="1" applyFont="1" applyFill="1" applyBorder="1"/>
    <xf numFmtId="2" fontId="30" fillId="5" borderId="1" xfId="0" applyNumberFormat="1" applyFont="1" applyFill="1" applyBorder="1"/>
    <xf numFmtId="0" fontId="17" fillId="0" borderId="0" xfId="0" applyFont="1" applyFill="1" applyBorder="1" applyAlignment="1">
      <alignment horizontal="center" wrapText="1"/>
    </xf>
    <xf numFmtId="1" fontId="11" fillId="0" borderId="0" xfId="0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wrapText="1"/>
    </xf>
    <xf numFmtId="2" fontId="30" fillId="4" borderId="2" xfId="0" applyNumberFormat="1" applyFont="1" applyFill="1" applyBorder="1"/>
    <xf numFmtId="2" fontId="30" fillId="4" borderId="7" xfId="0" applyNumberFormat="1" applyFont="1" applyFill="1" applyBorder="1"/>
    <xf numFmtId="0" fontId="0" fillId="4" borderId="0" xfId="0" applyFill="1" applyAlignment="1">
      <alignment horizontal="center"/>
    </xf>
    <xf numFmtId="1" fontId="10" fillId="4" borderId="0" xfId="0" applyNumberFormat="1" applyFont="1" applyFill="1" applyBorder="1"/>
    <xf numFmtId="0" fontId="9" fillId="4" borderId="0" xfId="0" applyFont="1" applyFill="1" applyAlignment="1">
      <alignment horizontal="center"/>
    </xf>
    <xf numFmtId="49" fontId="10" fillId="4" borderId="0" xfId="0" applyNumberFormat="1" applyFont="1" applyFill="1" applyAlignment="1">
      <alignment horizontal="center"/>
    </xf>
    <xf numFmtId="0" fontId="9" fillId="4" borderId="0" xfId="0" applyFont="1" applyFill="1"/>
    <xf numFmtId="1" fontId="16" fillId="4" borderId="0" xfId="0" applyNumberFormat="1" applyFont="1" applyFill="1" applyAlignment="1">
      <alignment horizontal="center"/>
    </xf>
    <xf numFmtId="0" fontId="16" fillId="4" borderId="0" xfId="0" applyFont="1" applyFill="1"/>
    <xf numFmtId="0" fontId="0" fillId="4" borderId="0" xfId="0" applyFill="1"/>
    <xf numFmtId="0" fontId="30" fillId="4" borderId="2" xfId="0" applyFont="1" applyFill="1" applyBorder="1"/>
    <xf numFmtId="0" fontId="0" fillId="0" borderId="0" xfId="0" applyFill="1"/>
    <xf numFmtId="0" fontId="4" fillId="0" borderId="0" xfId="0" applyFont="1" applyFill="1"/>
    <xf numFmtId="0" fontId="42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wrapText="1"/>
    </xf>
    <xf numFmtId="0" fontId="42" fillId="4" borderId="9" xfId="0" applyFont="1" applyFill="1" applyBorder="1" applyAlignment="1">
      <alignment horizontal="center" wrapText="1"/>
    </xf>
    <xf numFmtId="0" fontId="29" fillId="5" borderId="0" xfId="0" applyFont="1" applyFill="1"/>
    <xf numFmtId="0" fontId="21" fillId="5" borderId="0" xfId="0" applyFont="1" applyFill="1" applyAlignment="1">
      <alignment horizontal="center"/>
    </xf>
    <xf numFmtId="0" fontId="38" fillId="5" borderId="0" xfId="0" applyFont="1" applyFill="1" applyAlignment="1"/>
    <xf numFmtId="0" fontId="19" fillId="4" borderId="10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 applyProtection="1">
      <alignment horizontal="center" vertical="center" wrapText="1"/>
      <protection hidden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1" fontId="19" fillId="4" borderId="12" xfId="0" applyNumberFormat="1" applyFont="1" applyFill="1" applyBorder="1" applyAlignment="1">
      <alignment horizontal="center" vertical="center" wrapText="1"/>
    </xf>
    <xf numFmtId="1" fontId="19" fillId="4" borderId="4" xfId="0" applyNumberFormat="1" applyFont="1" applyFill="1" applyBorder="1" applyAlignment="1">
      <alignment horizontal="center" vertical="center" wrapText="1"/>
    </xf>
    <xf numFmtId="1" fontId="19" fillId="4" borderId="14" xfId="0" applyNumberFormat="1" applyFont="1" applyFill="1" applyBorder="1" applyAlignment="1">
      <alignment horizontal="center" vertical="center" wrapText="1"/>
    </xf>
    <xf numFmtId="1" fontId="19" fillId="4" borderId="10" xfId="0" applyNumberFormat="1" applyFont="1" applyFill="1" applyBorder="1" applyAlignment="1">
      <alignment horizontal="center" vertical="center" wrapText="1"/>
    </xf>
    <xf numFmtId="0" fontId="20" fillId="4" borderId="15" xfId="0" applyFont="1" applyFill="1" applyBorder="1"/>
    <xf numFmtId="1" fontId="19" fillId="2" borderId="4" xfId="0" applyNumberFormat="1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/>
    </xf>
    <xf numFmtId="0" fontId="42" fillId="0" borderId="5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wrapText="1"/>
    </xf>
    <xf numFmtId="0" fontId="42" fillId="0" borderId="5" xfId="0" applyFont="1" applyFill="1" applyBorder="1" applyAlignment="1">
      <alignment horizontal="center" wrapText="1"/>
    </xf>
    <xf numFmtId="1" fontId="11" fillId="0" borderId="5" xfId="0" applyNumberFormat="1" applyFont="1" applyFill="1" applyBorder="1" applyAlignment="1">
      <alignment horizontal="center"/>
    </xf>
    <xf numFmtId="1" fontId="9" fillId="0" borderId="5" xfId="0" applyNumberFormat="1" applyFont="1" applyFill="1" applyBorder="1"/>
    <xf numFmtId="165" fontId="13" fillId="0" borderId="0" xfId="0" applyNumberFormat="1" applyFont="1"/>
    <xf numFmtId="165" fontId="13" fillId="4" borderId="0" xfId="0" applyNumberFormat="1" applyFont="1" applyFill="1"/>
    <xf numFmtId="165" fontId="12" fillId="5" borderId="2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/>
    </xf>
    <xf numFmtId="1" fontId="9" fillId="0" borderId="0" xfId="0" applyNumberFormat="1" applyFont="1" applyBorder="1"/>
    <xf numFmtId="0" fontId="2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5" fontId="13" fillId="4" borderId="0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165" fontId="10" fillId="4" borderId="0" xfId="0" applyNumberFormat="1" applyFont="1" applyFill="1" applyBorder="1" applyAlignment="1">
      <alignment horizontal="center" vertical="center" wrapText="1"/>
    </xf>
    <xf numFmtId="165" fontId="12" fillId="5" borderId="3" xfId="0" applyNumberFormat="1" applyFont="1" applyFill="1" applyBorder="1" applyAlignment="1">
      <alignment horizontal="center" vertical="top" wrapText="1"/>
    </xf>
    <xf numFmtId="0" fontId="0" fillId="0" borderId="0" xfId="0" applyBorder="1"/>
    <xf numFmtId="1" fontId="30" fillId="0" borderId="2" xfId="0" applyNumberFormat="1" applyFont="1" applyBorder="1"/>
    <xf numFmtId="0" fontId="9" fillId="0" borderId="2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165" fontId="10" fillId="4" borderId="2" xfId="0" applyNumberFormat="1" applyFont="1" applyFill="1" applyBorder="1" applyAlignment="1">
      <alignment horizontal="center" vertical="center" wrapText="1"/>
    </xf>
    <xf numFmtId="1" fontId="10" fillId="4" borderId="2" xfId="0" applyNumberFormat="1" applyFont="1" applyFill="1" applyBorder="1"/>
    <xf numFmtId="0" fontId="11" fillId="4" borderId="0" xfId="0" applyFont="1" applyFill="1" applyBorder="1" applyAlignment="1">
      <alignment horizontal="left" wrapText="1"/>
    </xf>
    <xf numFmtId="0" fontId="2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1" fontId="9" fillId="0" borderId="0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 wrapText="1"/>
    </xf>
    <xf numFmtId="1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12" fillId="5" borderId="1" xfId="0" applyNumberFormat="1" applyFont="1" applyFill="1" applyBorder="1" applyAlignment="1">
      <alignment horizontal="center" vertical="top" wrapText="1"/>
    </xf>
    <xf numFmtId="165" fontId="19" fillId="4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0" fontId="4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6" fillId="4" borderId="2" xfId="0" applyFont="1" applyFill="1" applyBorder="1"/>
    <xf numFmtId="0" fontId="10" fillId="4" borderId="0" xfId="0" applyFont="1" applyFill="1" applyBorder="1" applyAlignment="1">
      <alignment horizontal="center" wrapText="1"/>
    </xf>
    <xf numFmtId="1" fontId="13" fillId="5" borderId="4" xfId="0" applyNumberFormat="1" applyFont="1" applyFill="1" applyBorder="1" applyAlignment="1">
      <alignment horizontal="center" vertical="center" wrapText="1"/>
    </xf>
    <xf numFmtId="1" fontId="13" fillId="4" borderId="4" xfId="0" applyNumberFormat="1" applyFont="1" applyFill="1" applyBorder="1" applyAlignment="1">
      <alignment horizontal="center" vertical="center" wrapText="1"/>
    </xf>
    <xf numFmtId="1" fontId="11" fillId="4" borderId="14" xfId="0" applyNumberFormat="1" applyFont="1" applyFill="1" applyBorder="1" applyAlignment="1">
      <alignment horizontal="center" vertical="center" wrapText="1"/>
    </xf>
    <xf numFmtId="0" fontId="9" fillId="4" borderId="15" xfId="0" applyFont="1" applyFill="1" applyBorder="1"/>
    <xf numFmtId="1" fontId="11" fillId="4" borderId="12" xfId="0" applyNumberFormat="1" applyFont="1" applyFill="1" applyBorder="1" applyAlignment="1">
      <alignment horizontal="center" vertical="center" wrapText="1"/>
    </xf>
    <xf numFmtId="1" fontId="11" fillId="4" borderId="10" xfId="0" applyNumberFormat="1" applyFont="1" applyFill="1" applyBorder="1" applyAlignment="1">
      <alignment horizontal="center" vertical="center" wrapText="1"/>
    </xf>
    <xf numFmtId="1" fontId="11" fillId="4" borderId="4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 applyProtection="1">
      <alignment horizontal="center" vertical="center" wrapText="1"/>
      <protection hidden="1"/>
    </xf>
    <xf numFmtId="0" fontId="13" fillId="4" borderId="10" xfId="0" applyFont="1" applyFill="1" applyBorder="1" applyAlignment="1">
      <alignment horizontal="center" vertical="center" wrapText="1"/>
    </xf>
    <xf numFmtId="0" fontId="46" fillId="0" borderId="23" xfId="0" applyFont="1" applyBorder="1" applyAlignment="1">
      <alignment vertical="center"/>
    </xf>
    <xf numFmtId="0" fontId="46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1" fontId="10" fillId="0" borderId="1" xfId="0" quotePrefix="1" applyNumberFormat="1" applyFont="1" applyFill="1" applyBorder="1" applyAlignment="1">
      <alignment horizontal="center"/>
    </xf>
    <xf numFmtId="0" fontId="46" fillId="0" borderId="24" xfId="0" applyFont="1" applyBorder="1" applyAlignment="1">
      <alignment vertical="center"/>
    </xf>
    <xf numFmtId="0" fontId="46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1" fontId="10" fillId="0" borderId="2" xfId="0" quotePrefix="1" applyNumberFormat="1" applyFont="1" applyFill="1" applyBorder="1" applyAlignment="1">
      <alignment horizontal="center"/>
    </xf>
    <xf numFmtId="0" fontId="46" fillId="0" borderId="25" xfId="0" applyFont="1" applyBorder="1"/>
    <xf numFmtId="0" fontId="46" fillId="0" borderId="3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" fontId="10" fillId="0" borderId="3" xfId="0" quotePrefix="1" applyNumberFormat="1" applyFont="1" applyFill="1" applyBorder="1" applyAlignment="1">
      <alignment horizontal="center"/>
    </xf>
    <xf numFmtId="0" fontId="47" fillId="0" borderId="2" xfId="0" applyFont="1" applyBorder="1" applyAlignment="1">
      <alignment horizontal="center"/>
    </xf>
    <xf numFmtId="166" fontId="47" fillId="0" borderId="2" xfId="0" applyNumberFormat="1" applyFont="1" applyBorder="1" applyAlignment="1">
      <alignment horizontal="center" vertical="center" wrapText="1"/>
    </xf>
    <xf numFmtId="1" fontId="30" fillId="6" borderId="1" xfId="0" applyNumberFormat="1" applyFont="1" applyFill="1" applyBorder="1" applyAlignment="1">
      <alignment horizontal="center" vertical="distributed"/>
    </xf>
    <xf numFmtId="1" fontId="30" fillId="6" borderId="2" xfId="0" applyNumberFormat="1" applyFont="1" applyFill="1" applyBorder="1" applyAlignment="1">
      <alignment horizontal="center" vertical="distributed"/>
    </xf>
    <xf numFmtId="1" fontId="30" fillId="6" borderId="3" xfId="0" applyNumberFormat="1" applyFont="1" applyFill="1" applyBorder="1" applyAlignment="1">
      <alignment horizontal="center" vertical="distributed"/>
    </xf>
    <xf numFmtId="0" fontId="10" fillId="0" borderId="0" xfId="0" applyFont="1" applyAlignment="1">
      <alignment horizontal="right"/>
    </xf>
    <xf numFmtId="0" fontId="4" fillId="0" borderId="29" xfId="0" applyFont="1" applyFill="1" applyBorder="1" applyAlignment="1">
      <alignment horizontal="center" wrapText="1"/>
    </xf>
    <xf numFmtId="0" fontId="48" fillId="0" borderId="24" xfId="0" applyFont="1" applyFill="1" applyBorder="1" applyAlignment="1">
      <alignment horizontal="center"/>
    </xf>
    <xf numFmtId="0" fontId="48" fillId="0" borderId="31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 vertical="center"/>
    </xf>
    <xf numFmtId="0" fontId="56" fillId="0" borderId="29" xfId="0" applyFont="1" applyFill="1" applyBorder="1" applyAlignment="1">
      <alignment horizontal="center" vertical="center" wrapText="1"/>
    </xf>
    <xf numFmtId="0" fontId="57" fillId="0" borderId="0" xfId="0" applyFont="1" applyFill="1"/>
    <xf numFmtId="0" fontId="63" fillId="7" borderId="0" xfId="2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167" fontId="61" fillId="0" borderId="0" xfId="0" applyNumberFormat="1" applyFont="1" applyFill="1" applyBorder="1" applyAlignment="1">
      <alignment horizontal="center" vertical="center" wrapText="1"/>
    </xf>
    <xf numFmtId="167" fontId="63" fillId="0" borderId="0" xfId="0" applyNumberFormat="1" applyFont="1" applyFill="1" applyBorder="1" applyAlignment="1">
      <alignment horizontal="center" vertical="center" wrapText="1"/>
    </xf>
    <xf numFmtId="0" fontId="66" fillId="0" borderId="14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horizontal="center"/>
    </xf>
    <xf numFmtId="0" fontId="73" fillId="0" borderId="24" xfId="0" applyFont="1" applyFill="1" applyBorder="1" applyAlignment="1">
      <alignment horizontal="center"/>
    </xf>
    <xf numFmtId="0" fontId="50" fillId="0" borderId="2" xfId="0" applyFont="1" applyFill="1" applyBorder="1" applyAlignment="1">
      <alignment horizontal="center"/>
    </xf>
    <xf numFmtId="2" fontId="74" fillId="0" borderId="2" xfId="0" applyNumberFormat="1" applyFont="1" applyFill="1" applyBorder="1" applyAlignment="1">
      <alignment horizontal="center"/>
    </xf>
    <xf numFmtId="0" fontId="73" fillId="0" borderId="31" xfId="0" applyFont="1" applyFill="1" applyBorder="1" applyAlignment="1">
      <alignment horizontal="center"/>
    </xf>
    <xf numFmtId="0" fontId="50" fillId="0" borderId="28" xfId="0" applyFont="1" applyFill="1" applyBorder="1" applyAlignment="1">
      <alignment horizontal="center"/>
    </xf>
    <xf numFmtId="2" fontId="74" fillId="0" borderId="28" xfId="0" applyNumberFormat="1" applyFont="1" applyFill="1" applyBorder="1" applyAlignment="1">
      <alignment horizontal="center"/>
    </xf>
    <xf numFmtId="0" fontId="48" fillId="0" borderId="29" xfId="0" applyFont="1" applyFill="1" applyBorder="1" applyAlignment="1">
      <alignment horizontal="center" wrapText="1"/>
    </xf>
    <xf numFmtId="0" fontId="65" fillId="0" borderId="14" xfId="0" applyFont="1" applyFill="1" applyBorder="1" applyAlignment="1">
      <alignment horizontal="center" vertical="center" wrapText="1"/>
    </xf>
    <xf numFmtId="0" fontId="60" fillId="0" borderId="14" xfId="0" applyFont="1" applyFill="1" applyBorder="1" applyAlignment="1">
      <alignment horizontal="center"/>
    </xf>
    <xf numFmtId="2" fontId="74" fillId="0" borderId="2" xfId="0" applyNumberFormat="1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69" fillId="0" borderId="14" xfId="0" applyFont="1" applyFill="1" applyBorder="1" applyAlignment="1">
      <alignment horizontal="center" vertical="center" wrapText="1"/>
    </xf>
    <xf numFmtId="0" fontId="60" fillId="0" borderId="14" xfId="0" applyFont="1" applyFill="1" applyBorder="1" applyAlignment="1">
      <alignment horizontal="left"/>
    </xf>
    <xf numFmtId="0" fontId="60" fillId="0" borderId="14" xfId="0" applyFont="1" applyFill="1" applyBorder="1" applyAlignment="1">
      <alignment horizontal="center" wrapText="1"/>
    </xf>
    <xf numFmtId="168" fontId="61" fillId="0" borderId="14" xfId="0" applyNumberFormat="1" applyFont="1" applyFill="1" applyBorder="1" applyAlignment="1">
      <alignment horizontal="center" vertical="center" wrapText="1"/>
    </xf>
    <xf numFmtId="167" fontId="62" fillId="0" borderId="14" xfId="0" applyNumberFormat="1" applyFont="1" applyFill="1" applyBorder="1" applyAlignment="1">
      <alignment horizontal="center"/>
    </xf>
    <xf numFmtId="167" fontId="63" fillId="0" borderId="1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9" fillId="0" borderId="14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53" fillId="0" borderId="24" xfId="0" applyFont="1" applyFill="1" applyBorder="1" applyAlignment="1">
      <alignment horizontal="center" vertical="center"/>
    </xf>
    <xf numFmtId="0" fontId="53" fillId="0" borderId="31" xfId="0" applyFont="1" applyFill="1" applyBorder="1" applyAlignment="1">
      <alignment horizontal="center" vertical="center"/>
    </xf>
    <xf numFmtId="0" fontId="80" fillId="0" borderId="0" xfId="0" applyFont="1"/>
    <xf numFmtId="167" fontId="80" fillId="0" borderId="2" xfId="0" applyNumberFormat="1" applyFont="1" applyFill="1" applyBorder="1" applyAlignment="1">
      <alignment horizontal="center"/>
    </xf>
    <xf numFmtId="167" fontId="80" fillId="0" borderId="28" xfId="0" applyNumberFormat="1" applyFont="1" applyFill="1" applyBorder="1" applyAlignment="1">
      <alignment horizontal="center" wrapText="1"/>
    </xf>
    <xf numFmtId="49" fontId="10" fillId="0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6" fillId="0" borderId="29" xfId="0" applyFont="1" applyFill="1" applyBorder="1" applyAlignment="1" applyProtection="1">
      <alignment horizontal="center" vertical="center" wrapText="1"/>
      <protection locked="0"/>
    </xf>
    <xf numFmtId="0" fontId="53" fillId="0" borderId="24" xfId="0" applyFont="1" applyFill="1" applyBorder="1" applyAlignment="1" applyProtection="1">
      <alignment horizontal="center" vertical="center"/>
      <protection locked="0"/>
    </xf>
    <xf numFmtId="0" fontId="53" fillId="0" borderId="3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2" fontId="48" fillId="0" borderId="0" xfId="0" applyNumberFormat="1" applyFont="1" applyFill="1" applyBorder="1" applyAlignment="1" applyProtection="1">
      <alignment horizontal="center" vertical="center"/>
      <protection locked="0"/>
    </xf>
    <xf numFmtId="0" fontId="52" fillId="0" borderId="0" xfId="0" applyFont="1" applyFill="1" applyAlignment="1" applyProtection="1">
      <alignment horizontal="center" vertical="center"/>
      <protection locked="0"/>
    </xf>
    <xf numFmtId="0" fontId="52" fillId="0" borderId="0" xfId="0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 applyProtection="1">
      <alignment horizontal="center" vertical="center"/>
      <protection locked="0"/>
    </xf>
    <xf numFmtId="0" fontId="83" fillId="0" borderId="1" xfId="0" applyFont="1" applyFill="1" applyBorder="1" applyAlignment="1">
      <alignment horizontal="center"/>
    </xf>
    <xf numFmtId="0" fontId="83" fillId="0" borderId="2" xfId="0" applyFont="1" applyFill="1" applyBorder="1" applyAlignment="1">
      <alignment horizontal="center"/>
    </xf>
    <xf numFmtId="0" fontId="13" fillId="4" borderId="10" xfId="0" applyFont="1" applyFill="1" applyBorder="1" applyAlignment="1"/>
    <xf numFmtId="0" fontId="13" fillId="4" borderId="15" xfId="0" applyFont="1" applyFill="1" applyBorder="1" applyAlignment="1"/>
    <xf numFmtId="0" fontId="64" fillId="0" borderId="0" xfId="2" applyFill="1">
      <alignment horizontal="left"/>
    </xf>
    <xf numFmtId="0" fontId="92" fillId="0" borderId="0" xfId="2" applyFont="1" applyFill="1">
      <alignment horizontal="left"/>
    </xf>
    <xf numFmtId="0" fontId="94" fillId="0" borderId="0" xfId="2" applyFont="1" applyFill="1">
      <alignment horizontal="left"/>
    </xf>
    <xf numFmtId="4" fontId="69" fillId="0" borderId="52" xfId="2" applyNumberFormat="1" applyFont="1" applyFill="1" applyBorder="1" applyAlignment="1">
      <alignment horizontal="center" vertical="center"/>
    </xf>
    <xf numFmtId="0" fontId="84" fillId="0" borderId="53" xfId="2" applyFont="1" applyFill="1" applyBorder="1" applyAlignment="1">
      <alignment horizontal="center" vertical="center" wrapText="1"/>
    </xf>
    <xf numFmtId="4" fontId="69" fillId="0" borderId="53" xfId="2" applyNumberFormat="1" applyFont="1" applyFill="1" applyBorder="1" applyAlignment="1">
      <alignment horizontal="center" vertical="center"/>
    </xf>
    <xf numFmtId="4" fontId="69" fillId="0" borderId="55" xfId="2" applyNumberFormat="1" applyFont="1" applyFill="1" applyBorder="1" applyAlignment="1">
      <alignment horizontal="center" vertical="center"/>
    </xf>
    <xf numFmtId="0" fontId="67" fillId="0" borderId="56" xfId="2" applyFont="1" applyFill="1" applyBorder="1" applyAlignment="1">
      <alignment horizontal="center" vertical="center"/>
    </xf>
    <xf numFmtId="4" fontId="69" fillId="0" borderId="58" xfId="2" applyNumberFormat="1" applyFont="1" applyFill="1" applyBorder="1" applyAlignment="1">
      <alignment horizontal="center" vertical="center"/>
    </xf>
    <xf numFmtId="4" fontId="69" fillId="0" borderId="61" xfId="2" applyNumberFormat="1" applyFont="1" applyFill="1" applyBorder="1" applyAlignment="1">
      <alignment horizontal="center" vertical="center"/>
    </xf>
    <xf numFmtId="0" fontId="84" fillId="0" borderId="57" xfId="2" applyFont="1" applyFill="1" applyBorder="1" applyAlignment="1">
      <alignment horizontal="center" vertical="center" wrapText="1"/>
    </xf>
    <xf numFmtId="4" fontId="69" fillId="0" borderId="57" xfId="2" applyNumberFormat="1" applyFont="1" applyFill="1" applyBorder="1" applyAlignment="1">
      <alignment horizontal="center" vertical="center"/>
    </xf>
    <xf numFmtId="0" fontId="84" fillId="0" borderId="57" xfId="2" applyFont="1" applyFill="1" applyBorder="1" applyAlignment="1">
      <alignment horizontal="center" vertical="center"/>
    </xf>
    <xf numFmtId="4" fontId="69" fillId="0" borderId="56" xfId="2" applyNumberFormat="1" applyFont="1" applyFill="1" applyBorder="1" applyAlignment="1">
      <alignment horizontal="center" vertical="center"/>
    </xf>
    <xf numFmtId="4" fontId="69" fillId="0" borderId="60" xfId="2" applyNumberFormat="1" applyFont="1" applyFill="1" applyBorder="1" applyAlignment="1">
      <alignment horizontal="center" vertical="center"/>
    </xf>
    <xf numFmtId="0" fontId="84" fillId="0" borderId="56" xfId="2" applyFont="1" applyFill="1" applyBorder="1" applyAlignment="1">
      <alignment horizontal="center" vertical="center"/>
    </xf>
    <xf numFmtId="0" fontId="65" fillId="0" borderId="60" xfId="2" applyFont="1" applyFill="1" applyBorder="1" applyAlignment="1">
      <alignment horizontal="center" vertical="center" wrapText="1"/>
    </xf>
    <xf numFmtId="0" fontId="69" fillId="0" borderId="56" xfId="2" applyFont="1" applyFill="1" applyBorder="1" applyAlignment="1">
      <alignment horizontal="center" vertical="center" wrapText="1"/>
    </xf>
    <xf numFmtId="0" fontId="65" fillId="0" borderId="56" xfId="2" applyFont="1" applyFill="1" applyBorder="1" applyAlignment="1">
      <alignment horizontal="center" vertical="center" wrapText="1"/>
    </xf>
    <xf numFmtId="0" fontId="69" fillId="0" borderId="59" xfId="2" applyFont="1" applyFill="1" applyBorder="1" applyAlignment="1">
      <alignment horizontal="center" vertical="center" wrapText="1"/>
    </xf>
    <xf numFmtId="0" fontId="64" fillId="0" borderId="0" xfId="2" applyFill="1" applyBorder="1">
      <alignment horizontal="left"/>
    </xf>
    <xf numFmtId="0" fontId="64" fillId="0" borderId="0" xfId="2" applyFill="1" applyAlignment="1">
      <alignment vertical="center"/>
    </xf>
    <xf numFmtId="0" fontId="99" fillId="0" borderId="0" xfId="2" applyFont="1" applyFill="1" applyAlignment="1">
      <alignment vertical="center"/>
    </xf>
    <xf numFmtId="0" fontId="72" fillId="0" borderId="0" xfId="2" applyFont="1" applyFill="1" applyAlignment="1">
      <alignment vertical="center"/>
    </xf>
    <xf numFmtId="0" fontId="100" fillId="0" borderId="0" xfId="2" applyFont="1" applyFill="1" applyAlignment="1">
      <alignment vertical="center"/>
    </xf>
    <xf numFmtId="0" fontId="100" fillId="0" borderId="0" xfId="2" applyFont="1" applyFill="1">
      <alignment horizontal="left"/>
    </xf>
    <xf numFmtId="0" fontId="64" fillId="0" borderId="0" xfId="2" applyFont="1">
      <alignment horizontal="left"/>
    </xf>
    <xf numFmtId="0" fontId="101" fillId="0" borderId="0" xfId="2" applyFont="1" applyFill="1" applyBorder="1" applyAlignment="1">
      <alignment horizontal="center" vertical="center"/>
    </xf>
    <xf numFmtId="0" fontId="101" fillId="0" borderId="0" xfId="2" applyFont="1" applyFill="1" applyBorder="1" applyAlignment="1">
      <alignment vertical="center"/>
    </xf>
    <xf numFmtId="0" fontId="101" fillId="0" borderId="0" xfId="2" applyFont="1" applyFill="1" applyBorder="1" applyAlignment="1">
      <alignment horizontal="center"/>
    </xf>
    <xf numFmtId="0" fontId="101" fillId="0" borderId="28" xfId="2" applyFont="1" applyFill="1" applyBorder="1" applyAlignment="1">
      <alignment vertical="center"/>
    </xf>
    <xf numFmtId="0" fontId="101" fillId="0" borderId="2" xfId="2" applyFont="1" applyFill="1" applyBorder="1" applyAlignment="1">
      <alignment vertical="center"/>
    </xf>
    <xf numFmtId="0" fontId="101" fillId="0" borderId="27" xfId="2" applyFont="1" applyFill="1" applyBorder="1" applyAlignment="1">
      <alignment vertical="center"/>
    </xf>
    <xf numFmtId="0" fontId="101" fillId="0" borderId="11" xfId="2" applyFont="1" applyFill="1" applyBorder="1" applyAlignment="1">
      <alignment vertical="center"/>
    </xf>
    <xf numFmtId="0" fontId="101" fillId="0" borderId="0" xfId="2" applyFont="1" applyFill="1" applyAlignment="1">
      <alignment vertical="center"/>
    </xf>
    <xf numFmtId="0" fontId="101" fillId="0" borderId="0" xfId="2" applyFont="1" applyFill="1">
      <alignment horizontal="left"/>
    </xf>
    <xf numFmtId="2" fontId="104" fillId="0" borderId="0" xfId="2" applyNumberFormat="1" applyFont="1" applyFill="1" applyBorder="1" applyAlignment="1">
      <alignment horizontal="center"/>
    </xf>
    <xf numFmtId="0" fontId="104" fillId="0" borderId="0" xfId="2" applyFont="1" applyFill="1" applyBorder="1">
      <alignment horizontal="left"/>
    </xf>
    <xf numFmtId="0" fontId="106" fillId="0" borderId="0" xfId="2" applyFont="1" applyFill="1" applyAlignment="1">
      <alignment vertical="center"/>
    </xf>
    <xf numFmtId="0" fontId="107" fillId="0" borderId="0" xfId="2" applyFont="1" applyFill="1" applyAlignment="1">
      <alignment vertical="center"/>
    </xf>
    <xf numFmtId="0" fontId="64" fillId="0" borderId="0" xfId="2" applyFont="1" applyFill="1" applyAlignment="1">
      <alignment vertical="center"/>
    </xf>
    <xf numFmtId="0" fontId="109" fillId="0" borderId="0" xfId="2" applyFont="1" applyFill="1" applyBorder="1" applyAlignment="1">
      <alignment vertical="center"/>
    </xf>
    <xf numFmtId="0" fontId="111" fillId="0" borderId="0" xfId="2" applyFont="1" applyFill="1" applyBorder="1" applyAlignment="1">
      <alignment horizontal="center" vertical="center"/>
    </xf>
    <xf numFmtId="0" fontId="69" fillId="0" borderId="0" xfId="2" applyFont="1" applyFill="1" applyBorder="1" applyAlignment="1">
      <alignment horizontal="center" vertical="center" wrapText="1"/>
    </xf>
    <xf numFmtId="0" fontId="84" fillId="0" borderId="0" xfId="2" applyFont="1" applyFill="1" applyBorder="1" applyAlignment="1" applyProtection="1">
      <alignment horizontal="center" vertical="center" wrapText="1"/>
      <protection locked="0"/>
    </xf>
    <xf numFmtId="0" fontId="84" fillId="0" borderId="0" xfId="2" applyFont="1" applyFill="1" applyBorder="1" applyAlignment="1">
      <alignment horizontal="center" vertical="center"/>
    </xf>
    <xf numFmtId="4" fontId="69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30" fillId="4" borderId="0" xfId="0" applyNumberFormat="1" applyFont="1" applyFill="1" applyBorder="1"/>
    <xf numFmtId="49" fontId="10" fillId="4" borderId="0" xfId="0" applyNumberFormat="1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right" wrapText="1"/>
    </xf>
    <xf numFmtId="1" fontId="30" fillId="0" borderId="2" xfId="0" quotePrefix="1" applyNumberFormat="1" applyFont="1" applyFill="1" applyBorder="1" applyAlignment="1"/>
    <xf numFmtId="1" fontId="30" fillId="0" borderId="1" xfId="0" applyNumberFormat="1" applyFont="1" applyFill="1" applyBorder="1" applyAlignment="1"/>
    <xf numFmtId="1" fontId="30" fillId="2" borderId="2" xfId="0" applyNumberFormat="1" applyFont="1" applyFill="1" applyBorder="1" applyAlignment="1"/>
    <xf numFmtId="165" fontId="12" fillId="5" borderId="2" xfId="0" applyNumberFormat="1" applyFont="1" applyFill="1" applyBorder="1" applyAlignment="1">
      <alignment horizontal="center" wrapText="1"/>
    </xf>
    <xf numFmtId="0" fontId="26" fillId="0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6" fillId="0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wrapText="1"/>
    </xf>
    <xf numFmtId="0" fontId="28" fillId="0" borderId="9" xfId="0" applyFont="1" applyFill="1" applyBorder="1" applyAlignment="1">
      <alignment horizontal="center"/>
    </xf>
    <xf numFmtId="1" fontId="9" fillId="0" borderId="9" xfId="0" applyNumberFormat="1" applyFont="1" applyBorder="1"/>
    <xf numFmtId="0" fontId="10" fillId="0" borderId="9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16" fillId="0" borderId="2" xfId="0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 wrapText="1"/>
    </xf>
    <xf numFmtId="0" fontId="12" fillId="4" borderId="2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167" fontId="80" fillId="0" borderId="2" xfId="0" applyNumberFormat="1" applyFont="1" applyFill="1" applyBorder="1" applyAlignment="1">
      <alignment horizontal="center" wrapText="1"/>
    </xf>
    <xf numFmtId="0" fontId="118" fillId="0" borderId="0" xfId="0" applyFont="1"/>
    <xf numFmtId="0" fontId="119" fillId="0" borderId="0" xfId="0" applyFont="1"/>
    <xf numFmtId="1" fontId="30" fillId="0" borderId="2" xfId="0" applyNumberFormat="1" applyFont="1" applyFill="1" applyBorder="1" applyAlignment="1"/>
    <xf numFmtId="0" fontId="80" fillId="0" borderId="27" xfId="0" applyFont="1" applyFill="1" applyBorder="1" applyAlignment="1">
      <alignment horizontal="center" wrapText="1"/>
    </xf>
    <xf numFmtId="0" fontId="86" fillId="0" borderId="0" xfId="0" applyFont="1" applyFill="1" applyBorder="1" applyAlignment="1">
      <alignment horizontal="justify"/>
    </xf>
    <xf numFmtId="0" fontId="85" fillId="0" borderId="0" xfId="0" applyNumberFormat="1" applyFont="1" applyFill="1" applyBorder="1" applyAlignment="1">
      <alignment horizontal="left" vertical="top"/>
    </xf>
    <xf numFmtId="0" fontId="69" fillId="0" borderId="0" xfId="0" applyFont="1" applyFill="1"/>
    <xf numFmtId="0" fontId="69" fillId="0" borderId="0" xfId="0" applyFont="1"/>
    <xf numFmtId="0" fontId="69" fillId="2" borderId="0" xfId="0" applyFont="1" applyFill="1"/>
    <xf numFmtId="0" fontId="90" fillId="0" borderId="0" xfId="0" applyFont="1" applyFill="1" applyAlignment="1">
      <alignment vertical="center" wrapText="1"/>
    </xf>
    <xf numFmtId="0" fontId="86" fillId="0" borderId="0" xfId="0" applyFont="1" applyFill="1" applyAlignment="1">
      <alignment horizontal="justify"/>
    </xf>
    <xf numFmtId="0" fontId="88" fillId="0" borderId="0" xfId="0" applyFont="1" applyFill="1"/>
    <xf numFmtId="0" fontId="69" fillId="0" borderId="0" xfId="0" applyFont="1" applyFill="1" applyBorder="1"/>
    <xf numFmtId="0" fontId="69" fillId="0" borderId="0" xfId="0" applyFont="1" applyBorder="1"/>
    <xf numFmtId="0" fontId="82" fillId="0" borderId="0" xfId="0" applyFont="1" applyFill="1" applyBorder="1" applyAlignment="1">
      <alignment horizontal="center"/>
    </xf>
    <xf numFmtId="0" fontId="54" fillId="0" borderId="16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33" fillId="0" borderId="22" xfId="0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35" fillId="0" borderId="22" xfId="0" applyFont="1" applyBorder="1" applyAlignment="1"/>
    <xf numFmtId="1" fontId="18" fillId="5" borderId="17" xfId="0" applyNumberFormat="1" applyFont="1" applyFill="1" applyBorder="1" applyAlignment="1"/>
    <xf numFmtId="0" fontId="45" fillId="5" borderId="16" xfId="0" applyFont="1" applyFill="1" applyBorder="1" applyAlignment="1"/>
    <xf numFmtId="0" fontId="45" fillId="5" borderId="8" xfId="0" applyFont="1" applyFill="1" applyBorder="1" applyAlignment="1"/>
    <xf numFmtId="0" fontId="45" fillId="5" borderId="9" xfId="0" applyFont="1" applyFill="1" applyBorder="1" applyAlignment="1"/>
    <xf numFmtId="0" fontId="45" fillId="5" borderId="0" xfId="0" applyFont="1" applyFill="1" applyBorder="1" applyAlignment="1"/>
    <xf numFmtId="0" fontId="45" fillId="5" borderId="18" xfId="0" applyFont="1" applyFill="1" applyBorder="1" applyAlignment="1"/>
    <xf numFmtId="1" fontId="18" fillId="5" borderId="9" xfId="0" applyNumberFormat="1" applyFont="1" applyFill="1" applyBorder="1" applyAlignment="1"/>
    <xf numFmtId="1" fontId="18" fillId="5" borderId="6" xfId="0" applyNumberFormat="1" applyFont="1" applyFill="1" applyBorder="1" applyAlignment="1"/>
    <xf numFmtId="0" fontId="45" fillId="5" borderId="19" xfId="0" applyFont="1" applyFill="1" applyBorder="1" applyAlignment="1"/>
    <xf numFmtId="0" fontId="45" fillId="5" borderId="7" xfId="0" applyFont="1" applyFill="1" applyBorder="1" applyAlignment="1"/>
    <xf numFmtId="0" fontId="27" fillId="5" borderId="9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27" fillId="5" borderId="18" xfId="0" applyFont="1" applyFill="1" applyBorder="1" applyAlignment="1">
      <alignment horizontal="center"/>
    </xf>
    <xf numFmtId="1" fontId="18" fillId="5" borderId="6" xfId="0" applyNumberFormat="1" applyFont="1" applyFill="1" applyBorder="1" applyAlignment="1">
      <alignment horizontal="center"/>
    </xf>
    <xf numFmtId="0" fontId="18" fillId="5" borderId="19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1" fontId="17" fillId="5" borderId="9" xfId="0" applyNumberFormat="1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17" fillId="5" borderId="18" xfId="0" applyFont="1" applyFill="1" applyBorder="1" applyAlignment="1">
      <alignment horizontal="center"/>
    </xf>
    <xf numFmtId="0" fontId="28" fillId="5" borderId="0" xfId="0" applyFont="1" applyFill="1" applyAlignment="1">
      <alignment horizontal="center"/>
    </xf>
    <xf numFmtId="0" fontId="28" fillId="5" borderId="0" xfId="0" applyFont="1" applyFill="1" applyAlignment="1"/>
    <xf numFmtId="0" fontId="12" fillId="5" borderId="0" xfId="0" applyFont="1" applyFill="1" applyAlignment="1">
      <alignment horizontal="center"/>
    </xf>
    <xf numFmtId="0" fontId="29" fillId="5" borderId="0" xfId="0" applyFont="1" applyFill="1" applyAlignment="1"/>
    <xf numFmtId="0" fontId="44" fillId="5" borderId="0" xfId="0" applyFont="1" applyFill="1" applyAlignment="1">
      <alignment horizontal="center"/>
    </xf>
    <xf numFmtId="0" fontId="43" fillId="5" borderId="0" xfId="0" applyFont="1" applyFill="1" applyAlignment="1"/>
    <xf numFmtId="1" fontId="27" fillId="5" borderId="17" xfId="0" applyNumberFormat="1" applyFont="1" applyFill="1" applyBorder="1" applyAlignment="1">
      <alignment horizontal="center"/>
    </xf>
    <xf numFmtId="0" fontId="27" fillId="5" borderId="16" xfId="0" applyFont="1" applyFill="1" applyBorder="1" applyAlignment="1">
      <alignment horizontal="center"/>
    </xf>
    <xf numFmtId="0" fontId="27" fillId="5" borderId="8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74" fillId="0" borderId="2" xfId="0" applyNumberFormat="1" applyFont="1" applyFill="1" applyBorder="1" applyAlignment="1">
      <alignment horizontal="center"/>
    </xf>
    <xf numFmtId="2" fontId="74" fillId="0" borderId="21" xfId="0" applyNumberFormat="1" applyFont="1" applyFill="1" applyBorder="1" applyAlignment="1">
      <alignment horizontal="center"/>
    </xf>
    <xf numFmtId="0" fontId="76" fillId="0" borderId="2" xfId="0" applyFont="1" applyFill="1" applyBorder="1" applyAlignment="1">
      <alignment vertical="top" wrapText="1"/>
    </xf>
    <xf numFmtId="0" fontId="76" fillId="0" borderId="2" xfId="0" applyFont="1" applyFill="1" applyBorder="1" applyAlignment="1">
      <alignment horizontal="center" vertical="top" wrapText="1"/>
    </xf>
    <xf numFmtId="167" fontId="76" fillId="0" borderId="2" xfId="0" applyNumberFormat="1" applyFont="1" applyFill="1" applyBorder="1" applyAlignment="1">
      <alignment horizontal="center" vertical="top" wrapText="1"/>
    </xf>
    <xf numFmtId="167" fontId="76" fillId="0" borderId="21" xfId="0" applyNumberFormat="1" applyFont="1" applyFill="1" applyBorder="1" applyAlignment="1">
      <alignment horizontal="center" vertical="top" wrapText="1"/>
    </xf>
    <xf numFmtId="0" fontId="76" fillId="0" borderId="28" xfId="0" applyFont="1" applyFill="1" applyBorder="1" applyAlignment="1">
      <alignment vertical="top" wrapText="1"/>
    </xf>
    <xf numFmtId="0" fontId="76" fillId="0" borderId="28" xfId="0" applyFont="1" applyFill="1" applyBorder="1" applyAlignment="1">
      <alignment horizontal="center" vertical="top" wrapText="1"/>
    </xf>
    <xf numFmtId="167" fontId="76" fillId="0" borderId="28" xfId="0" applyNumberFormat="1" applyFont="1" applyFill="1" applyBorder="1" applyAlignment="1">
      <alignment horizontal="center" vertical="top" wrapText="1"/>
    </xf>
    <xf numFmtId="167" fontId="76" fillId="0" borderId="32" xfId="0" applyNumberFormat="1" applyFont="1" applyFill="1" applyBorder="1" applyAlignment="1">
      <alignment horizontal="center" vertical="top" wrapText="1"/>
    </xf>
    <xf numFmtId="2" fontId="74" fillId="0" borderId="20" xfId="0" applyNumberFormat="1" applyFont="1" applyFill="1" applyBorder="1" applyAlignment="1">
      <alignment horizontal="center"/>
    </xf>
    <xf numFmtId="2" fontId="74" fillId="0" borderId="34" xfId="0" applyNumberFormat="1" applyFont="1" applyFill="1" applyBorder="1" applyAlignment="1">
      <alignment horizontal="center"/>
    </xf>
    <xf numFmtId="2" fontId="74" fillId="0" borderId="28" xfId="0" applyNumberFormat="1" applyFont="1" applyFill="1" applyBorder="1" applyAlignment="1">
      <alignment horizontal="center"/>
    </xf>
    <xf numFmtId="2" fontId="74" fillId="0" borderId="37" xfId="0" applyNumberFormat="1" applyFont="1" applyFill="1" applyBorder="1" applyAlignment="1">
      <alignment horizontal="center"/>
    </xf>
    <xf numFmtId="2" fontId="74" fillId="0" borderId="38" xfId="0" applyNumberFormat="1" applyFont="1" applyFill="1" applyBorder="1" applyAlignment="1">
      <alignment horizontal="center"/>
    </xf>
    <xf numFmtId="0" fontId="114" fillId="0" borderId="36" xfId="0" applyFont="1" applyFill="1" applyBorder="1" applyAlignment="1">
      <alignment horizontal="center" vertical="center"/>
    </xf>
    <xf numFmtId="0" fontId="75" fillId="0" borderId="36" xfId="0" applyFont="1" applyFill="1" applyBorder="1" applyAlignment="1">
      <alignment horizontal="center" vertical="center"/>
    </xf>
    <xf numFmtId="0" fontId="49" fillId="13" borderId="0" xfId="0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horizontal="center"/>
    </xf>
    <xf numFmtId="0" fontId="48" fillId="0" borderId="30" xfId="0" applyFont="1" applyFill="1" applyBorder="1" applyAlignment="1">
      <alignment horizontal="center"/>
    </xf>
    <xf numFmtId="0" fontId="80" fillId="0" borderId="24" xfId="0" applyFont="1" applyFill="1" applyBorder="1" applyAlignment="1">
      <alignment horizontal="center"/>
    </xf>
    <xf numFmtId="0" fontId="80" fillId="0" borderId="2" xfId="0" applyFont="1" applyFill="1" applyBorder="1" applyAlignment="1">
      <alignment horizontal="center"/>
    </xf>
    <xf numFmtId="2" fontId="81" fillId="0" borderId="2" xfId="0" applyNumberFormat="1" applyFont="1" applyFill="1" applyBorder="1" applyAlignment="1">
      <alignment horizontal="center"/>
    </xf>
    <xf numFmtId="167" fontId="80" fillId="0" borderId="2" xfId="0" applyNumberFormat="1" applyFont="1" applyFill="1" applyBorder="1" applyAlignment="1">
      <alignment horizontal="center" wrapText="1"/>
    </xf>
    <xf numFmtId="167" fontId="80" fillId="0" borderId="21" xfId="0" applyNumberFormat="1" applyFont="1" applyFill="1" applyBorder="1" applyAlignment="1">
      <alignment horizontal="center" wrapText="1"/>
    </xf>
    <xf numFmtId="0" fontId="49" fillId="13" borderId="0" xfId="0" applyFont="1" applyFill="1" applyBorder="1" applyAlignment="1">
      <alignment horizontal="center"/>
    </xf>
    <xf numFmtId="0" fontId="72" fillId="0" borderId="29" xfId="0" applyFont="1" applyFill="1" applyBorder="1" applyAlignment="1">
      <alignment horizontal="center" vertical="center" wrapText="1"/>
    </xf>
    <xf numFmtId="0" fontId="72" fillId="0" borderId="24" xfId="0" applyFont="1" applyFill="1" applyBorder="1" applyAlignment="1">
      <alignment horizontal="center" vertical="center" wrapText="1"/>
    </xf>
    <xf numFmtId="0" fontId="72" fillId="0" borderId="27" xfId="0" applyFont="1" applyFill="1" applyBorder="1" applyAlignment="1">
      <alignment horizontal="center" vertical="center"/>
    </xf>
    <xf numFmtId="0" fontId="72" fillId="0" borderId="2" xfId="0" applyFont="1" applyFill="1" applyBorder="1" applyAlignment="1">
      <alignment horizontal="center" vertical="center"/>
    </xf>
    <xf numFmtId="0" fontId="72" fillId="0" borderId="27" xfId="0" applyFont="1" applyFill="1" applyBorder="1" applyAlignment="1">
      <alignment horizontal="center"/>
    </xf>
    <xf numFmtId="0" fontId="72" fillId="0" borderId="30" xfId="0" applyFont="1" applyFill="1" applyBorder="1" applyAlignment="1">
      <alignment horizontal="center"/>
    </xf>
    <xf numFmtId="0" fontId="72" fillId="0" borderId="2" xfId="0" applyFont="1" applyFill="1" applyBorder="1" applyAlignment="1">
      <alignment horizontal="center"/>
    </xf>
    <xf numFmtId="0" fontId="72" fillId="0" borderId="21" xfId="0" applyFont="1" applyFill="1" applyBorder="1" applyAlignment="1">
      <alignment horizontal="center"/>
    </xf>
    <xf numFmtId="0" fontId="80" fillId="0" borderId="31" xfId="0" applyFont="1" applyFill="1" applyBorder="1" applyAlignment="1">
      <alignment horizontal="center"/>
    </xf>
    <xf numFmtId="0" fontId="80" fillId="0" borderId="28" xfId="0" applyFont="1" applyFill="1" applyBorder="1" applyAlignment="1">
      <alignment horizontal="center"/>
    </xf>
    <xf numFmtId="2" fontId="81" fillId="0" borderId="28" xfId="0" applyNumberFormat="1" applyFont="1" applyFill="1" applyBorder="1" applyAlignment="1">
      <alignment horizontal="center"/>
    </xf>
    <xf numFmtId="0" fontId="77" fillId="0" borderId="0" xfId="0" applyFont="1" applyAlignment="1">
      <alignment horizontal="center" vertical="center" wrapText="1"/>
    </xf>
    <xf numFmtId="0" fontId="112" fillId="0" borderId="0" xfId="0" applyFont="1" applyFill="1" applyAlignment="1">
      <alignment horizontal="center"/>
    </xf>
    <xf numFmtId="0" fontId="113" fillId="0" borderId="0" xfId="0" applyFont="1" applyFill="1" applyAlignment="1">
      <alignment horizontal="center"/>
    </xf>
    <xf numFmtId="0" fontId="80" fillId="0" borderId="29" xfId="0" applyFont="1" applyFill="1" applyBorder="1" applyAlignment="1">
      <alignment horizontal="center" vertical="center"/>
    </xf>
    <xf numFmtId="0" fontId="80" fillId="0" borderId="27" xfId="0" applyFont="1" applyFill="1" applyBorder="1" applyAlignment="1">
      <alignment horizontal="center" vertical="center"/>
    </xf>
    <xf numFmtId="0" fontId="80" fillId="0" borderId="27" xfId="0" applyFont="1" applyFill="1" applyBorder="1" applyAlignment="1">
      <alignment horizontal="center" wrapText="1"/>
    </xf>
    <xf numFmtId="0" fontId="80" fillId="0" borderId="30" xfId="0" applyFont="1" applyFill="1" applyBorder="1" applyAlignment="1">
      <alignment horizontal="center"/>
    </xf>
    <xf numFmtId="0" fontId="48" fillId="0" borderId="2" xfId="0" applyFont="1" applyFill="1" applyBorder="1" applyAlignment="1">
      <alignment horizontal="center"/>
    </xf>
    <xf numFmtId="2" fontId="50" fillId="0" borderId="2" xfId="0" applyNumberFormat="1" applyFont="1" applyFill="1" applyBorder="1" applyAlignment="1">
      <alignment horizontal="center"/>
    </xf>
    <xf numFmtId="2" fontId="48" fillId="0" borderId="2" xfId="0" applyNumberFormat="1" applyFont="1" applyFill="1" applyBorder="1" applyAlignment="1">
      <alignment horizontal="center"/>
    </xf>
    <xf numFmtId="2" fontId="48" fillId="0" borderId="21" xfId="0" applyNumberFormat="1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50" fillId="0" borderId="27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8" fillId="0" borderId="28" xfId="0" applyFont="1" applyFill="1" applyBorder="1" applyAlignment="1">
      <alignment horizontal="center"/>
    </xf>
    <xf numFmtId="2" fontId="50" fillId="0" borderId="28" xfId="0" applyNumberFormat="1" applyFont="1" applyFill="1" applyBorder="1" applyAlignment="1">
      <alignment horizontal="center"/>
    </xf>
    <xf numFmtId="2" fontId="48" fillId="0" borderId="28" xfId="0" applyNumberFormat="1" applyFont="1" applyFill="1" applyBorder="1" applyAlignment="1">
      <alignment horizontal="center"/>
    </xf>
    <xf numFmtId="2" fontId="48" fillId="0" borderId="32" xfId="0" applyNumberFormat="1" applyFont="1" applyFill="1" applyBorder="1" applyAlignment="1">
      <alignment horizontal="center"/>
    </xf>
    <xf numFmtId="0" fontId="65" fillId="0" borderId="14" xfId="0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9" fillId="0" borderId="14" xfId="0" applyFont="1" applyFill="1" applyBorder="1" applyAlignment="1">
      <alignment horizontal="center" vertical="center" wrapText="1"/>
    </xf>
    <xf numFmtId="0" fontId="58" fillId="0" borderId="0" xfId="0" applyFont="1" applyFill="1" applyAlignment="1">
      <alignment horizontal="center" vertical="center"/>
    </xf>
    <xf numFmtId="0" fontId="67" fillId="0" borderId="14" xfId="0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horizontal="center" vertical="center" wrapText="1"/>
    </xf>
    <xf numFmtId="0" fontId="59" fillId="10" borderId="0" xfId="0" applyFont="1" applyFill="1" applyBorder="1" applyAlignment="1">
      <alignment horizontal="center" vertical="center" wrapText="1"/>
    </xf>
    <xf numFmtId="0" fontId="59" fillId="8" borderId="0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/>
    </xf>
    <xf numFmtId="0" fontId="71" fillId="0" borderId="22" xfId="0" applyFont="1" applyFill="1" applyBorder="1" applyAlignment="1">
      <alignment horizontal="center" vertical="center"/>
    </xf>
    <xf numFmtId="0" fontId="59" fillId="12" borderId="0" xfId="0" applyFont="1" applyFill="1" applyBorder="1" applyAlignment="1">
      <alignment horizontal="center" vertical="center"/>
    </xf>
    <xf numFmtId="0" fontId="60" fillId="0" borderId="14" xfId="0" applyFont="1" applyFill="1" applyBorder="1" applyAlignment="1">
      <alignment horizontal="center"/>
    </xf>
    <xf numFmtId="0" fontId="61" fillId="0" borderId="14" xfId="0" applyFont="1" applyFill="1" applyBorder="1" applyAlignment="1">
      <alignment horizontal="left" wrapText="1"/>
    </xf>
    <xf numFmtId="0" fontId="59" fillId="11" borderId="0" xfId="0" applyFont="1" applyFill="1" applyBorder="1" applyAlignment="1">
      <alignment horizontal="center" vertical="center" wrapText="1"/>
    </xf>
    <xf numFmtId="0" fontId="66" fillId="0" borderId="14" xfId="0" applyFont="1" applyFill="1" applyBorder="1" applyAlignment="1">
      <alignment horizontal="center" vertical="center" wrapText="1"/>
    </xf>
    <xf numFmtId="0" fontId="59" fillId="6" borderId="0" xfId="0" applyFont="1" applyFill="1" applyBorder="1" applyAlignment="1">
      <alignment horizontal="center" wrapText="1"/>
    </xf>
    <xf numFmtId="0" fontId="59" fillId="9" borderId="0" xfId="0" applyFont="1" applyFill="1" applyBorder="1" applyAlignment="1">
      <alignment horizontal="center" wrapText="1"/>
    </xf>
    <xf numFmtId="0" fontId="51" fillId="13" borderId="22" xfId="0" applyFont="1" applyFill="1" applyBorder="1" applyAlignment="1" applyProtection="1">
      <alignment horizontal="center" vertical="center"/>
      <protection locked="0"/>
    </xf>
    <xf numFmtId="0" fontId="53" fillId="0" borderId="25" xfId="0" applyFont="1" applyFill="1" applyBorder="1" applyAlignment="1" applyProtection="1">
      <alignment horizontal="center" vertical="center"/>
      <protection locked="0"/>
    </xf>
    <xf numFmtId="0" fontId="53" fillId="0" borderId="47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44" xfId="0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2" fontId="53" fillId="0" borderId="6" xfId="0" applyNumberFormat="1" applyFont="1" applyFill="1" applyBorder="1" applyAlignment="1" applyProtection="1">
      <alignment horizontal="center" vertical="center"/>
      <protection locked="0"/>
    </xf>
    <xf numFmtId="2" fontId="53" fillId="0" borderId="7" xfId="0" applyNumberFormat="1" applyFont="1" applyFill="1" applyBorder="1" applyAlignment="1" applyProtection="1">
      <alignment horizontal="center" vertical="center"/>
      <protection locked="0"/>
    </xf>
    <xf numFmtId="2" fontId="53" fillId="0" borderId="44" xfId="0" applyNumberFormat="1" applyFont="1" applyFill="1" applyBorder="1" applyAlignment="1" applyProtection="1">
      <alignment horizontal="center" vertical="center"/>
      <protection locked="0"/>
    </xf>
    <xf numFmtId="2" fontId="53" fillId="0" borderId="4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19" xfId="0" applyNumberFormat="1" applyFont="1" applyFill="1" applyBorder="1" applyAlignment="1" applyProtection="1">
      <alignment horizontal="center" vertical="center"/>
      <protection locked="0"/>
    </xf>
    <xf numFmtId="2" fontId="2" fillId="0" borderId="43" xfId="0" applyNumberFormat="1" applyFont="1" applyFill="1" applyBorder="1" applyAlignment="1" applyProtection="1">
      <alignment horizontal="center" vertical="center"/>
      <protection locked="0"/>
    </xf>
    <xf numFmtId="2" fontId="2" fillId="0" borderId="44" xfId="0" applyNumberFormat="1" applyFont="1" applyFill="1" applyBorder="1" applyAlignment="1" applyProtection="1">
      <alignment horizontal="center" vertical="center"/>
      <protection locked="0"/>
    </xf>
    <xf numFmtId="2" fontId="2" fillId="0" borderId="22" xfId="0" applyNumberFormat="1" applyFont="1" applyFill="1" applyBorder="1" applyAlignment="1" applyProtection="1">
      <alignment horizontal="center" vertical="center"/>
      <protection locked="0"/>
    </xf>
    <xf numFmtId="2" fontId="2" fillId="0" borderId="45" xfId="0" applyNumberFormat="1" applyFont="1" applyFill="1" applyBorder="1" applyAlignment="1" applyProtection="1">
      <alignment horizontal="center" vertical="center"/>
      <protection locked="0"/>
    </xf>
    <xf numFmtId="0" fontId="53" fillId="0" borderId="23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2" fontId="53" fillId="0" borderId="17" xfId="0" applyNumberFormat="1" applyFont="1" applyFill="1" applyBorder="1" applyAlignment="1" applyProtection="1">
      <alignment horizontal="center" vertical="center"/>
      <protection locked="0"/>
    </xf>
    <xf numFmtId="2" fontId="53" fillId="0" borderId="8" xfId="0" applyNumberFormat="1" applyFont="1" applyFill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 vertical="center"/>
      <protection locked="0"/>
    </xf>
    <xf numFmtId="2" fontId="2" fillId="0" borderId="48" xfId="0" applyNumberFormat="1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56" fillId="0" borderId="40" xfId="0" applyFont="1" applyFill="1" applyBorder="1" applyAlignment="1" applyProtection="1">
      <alignment horizontal="center" vertical="center"/>
      <protection locked="0"/>
    </xf>
    <xf numFmtId="0" fontId="56" fillId="0" borderId="49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horizontal="center" vertical="center"/>
      <protection locked="0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164" fontId="2" fillId="0" borderId="40" xfId="3" applyFont="1" applyFill="1" applyBorder="1" applyAlignment="1" applyProtection="1">
      <alignment horizontal="center" vertical="center"/>
      <protection locked="0"/>
    </xf>
    <xf numFmtId="164" fontId="2" fillId="0" borderId="41" xfId="3" applyFont="1" applyFill="1" applyBorder="1" applyAlignment="1" applyProtection="1">
      <alignment horizontal="center" vertical="center"/>
      <protection locked="0"/>
    </xf>
    <xf numFmtId="164" fontId="2" fillId="0" borderId="42" xfId="3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2" fontId="53" fillId="0" borderId="20" xfId="0" applyNumberFormat="1" applyFont="1" applyFill="1" applyBorder="1" applyAlignment="1" applyProtection="1">
      <alignment horizontal="center" vertical="center"/>
      <protection locked="0"/>
    </xf>
    <xf numFmtId="2" fontId="53" fillId="0" borderId="51" xfId="0" applyNumberFormat="1" applyFont="1" applyFill="1" applyBorder="1" applyAlignment="1" applyProtection="1">
      <alignment horizontal="center" vertical="center"/>
      <protection locked="0"/>
    </xf>
    <xf numFmtId="2" fontId="2" fillId="0" borderId="20" xfId="3" applyNumberFormat="1" applyFont="1" applyFill="1" applyBorder="1" applyAlignment="1" applyProtection="1">
      <alignment horizontal="center" vertical="center"/>
      <protection locked="0"/>
    </xf>
    <xf numFmtId="2" fontId="2" fillId="0" borderId="33" xfId="3" applyNumberFormat="1" applyFont="1" applyFill="1" applyBorder="1" applyAlignment="1" applyProtection="1">
      <alignment horizontal="center" vertical="center"/>
      <protection locked="0"/>
    </xf>
    <xf numFmtId="2" fontId="2" fillId="0" borderId="34" xfId="3" applyNumberFormat="1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2" fontId="53" fillId="0" borderId="37" xfId="0" applyNumberFormat="1" applyFont="1" applyFill="1" applyBorder="1" applyAlignment="1" applyProtection="1">
      <alignment horizontal="center" vertical="center"/>
      <protection locked="0"/>
    </xf>
    <xf numFmtId="2" fontId="53" fillId="0" borderId="50" xfId="0" applyNumberFormat="1" applyFont="1" applyFill="1" applyBorder="1" applyAlignment="1" applyProtection="1">
      <alignment horizontal="center" vertical="center"/>
      <protection locked="0"/>
    </xf>
    <xf numFmtId="2" fontId="2" fillId="0" borderId="37" xfId="3" applyNumberFormat="1" applyFont="1" applyFill="1" applyBorder="1" applyAlignment="1" applyProtection="1">
      <alignment horizontal="center" vertical="center"/>
      <protection locked="0"/>
    </xf>
    <xf numFmtId="2" fontId="2" fillId="0" borderId="39" xfId="3" applyNumberFormat="1" applyFont="1" applyFill="1" applyBorder="1" applyAlignment="1" applyProtection="1">
      <alignment horizontal="center" vertical="center"/>
      <protection locked="0"/>
    </xf>
    <xf numFmtId="2" fontId="2" fillId="0" borderId="38" xfId="3" applyNumberFormat="1" applyFont="1" applyFill="1" applyBorder="1" applyAlignment="1" applyProtection="1">
      <alignment horizontal="center" vertical="center"/>
      <protection locked="0"/>
    </xf>
    <xf numFmtId="0" fontId="53" fillId="13" borderId="22" xfId="0" applyFont="1" applyFill="1" applyBorder="1" applyAlignment="1" applyProtection="1">
      <alignment horizontal="center" vertical="center"/>
      <protection locked="0"/>
    </xf>
    <xf numFmtId="0" fontId="56" fillId="0" borderId="22" xfId="0" applyFont="1" applyFill="1" applyBorder="1" applyAlignment="1" applyProtection="1">
      <alignment horizontal="center" vertical="center" wrapText="1"/>
      <protection locked="0"/>
    </xf>
    <xf numFmtId="2" fontId="2" fillId="0" borderId="20" xfId="0" applyNumberFormat="1" applyFont="1" applyFill="1" applyBorder="1" applyAlignment="1" applyProtection="1">
      <alignment horizontal="center" vertical="center"/>
      <protection locked="0"/>
    </xf>
    <xf numFmtId="2" fontId="2" fillId="0" borderId="33" xfId="0" applyNumberFormat="1" applyFont="1" applyFill="1" applyBorder="1" applyAlignment="1" applyProtection="1">
      <alignment horizontal="center" vertical="center"/>
      <protection locked="0"/>
    </xf>
    <xf numFmtId="2" fontId="2" fillId="0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0" fontId="51" fillId="13" borderId="0" xfId="0" applyFont="1" applyFill="1" applyBorder="1" applyAlignment="1" applyProtection="1">
      <alignment horizontal="center" vertical="center"/>
      <protection locked="0"/>
    </xf>
    <xf numFmtId="2" fontId="2" fillId="0" borderId="37" xfId="0" applyNumberFormat="1" applyFont="1" applyFill="1" applyBorder="1" applyAlignment="1" applyProtection="1">
      <alignment horizontal="center" vertical="center"/>
      <protection locked="0"/>
    </xf>
    <xf numFmtId="2" fontId="2" fillId="0" borderId="39" xfId="0" applyNumberFormat="1" applyFont="1" applyFill="1" applyBorder="1" applyAlignment="1" applyProtection="1">
      <alignment horizontal="center" vertical="center"/>
      <protection locked="0"/>
    </xf>
    <xf numFmtId="2" fontId="2" fillId="0" borderId="38" xfId="0" applyNumberFormat="1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>
      <alignment horizontal="center" vertical="center"/>
    </xf>
    <xf numFmtId="2" fontId="2" fillId="0" borderId="28" xfId="0" applyNumberFormat="1" applyFont="1" applyFill="1" applyBorder="1" applyAlignment="1">
      <alignment horizontal="center" vertical="center"/>
    </xf>
    <xf numFmtId="2" fontId="2" fillId="0" borderId="32" xfId="0" applyNumberFormat="1" applyFont="1" applyFill="1" applyBorder="1" applyAlignment="1">
      <alignment horizontal="center" vertical="center"/>
    </xf>
    <xf numFmtId="0" fontId="51" fillId="13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56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21" fillId="5" borderId="0" xfId="0" applyFont="1" applyFill="1" applyAlignment="1">
      <alignment horizontal="center"/>
    </xf>
    <xf numFmtId="0" fontId="8" fillId="5" borderId="0" xfId="0" applyFont="1" applyFill="1" applyAlignment="1"/>
    <xf numFmtId="49" fontId="19" fillId="4" borderId="12" xfId="0" applyNumberFormat="1" applyFont="1" applyFill="1" applyBorder="1" applyAlignment="1">
      <alignment horizontal="center" vertical="center" wrapText="1"/>
    </xf>
    <xf numFmtId="49" fontId="19" fillId="4" borderId="26" xfId="0" applyNumberFormat="1" applyFont="1" applyFill="1" applyBorder="1" applyAlignment="1">
      <alignment horizontal="center" vertical="center" wrapText="1"/>
    </xf>
    <xf numFmtId="0" fontId="37" fillId="5" borderId="0" xfId="0" applyFont="1" applyFill="1" applyAlignment="1"/>
    <xf numFmtId="0" fontId="0" fillId="5" borderId="0" xfId="0" applyFill="1" applyAlignment="1"/>
    <xf numFmtId="1" fontId="9" fillId="4" borderId="19" xfId="0" applyNumberFormat="1" applyFont="1" applyFill="1" applyBorder="1" applyAlignment="1"/>
    <xf numFmtId="0" fontId="0" fillId="0" borderId="19" xfId="0" applyBorder="1"/>
    <xf numFmtId="0" fontId="13" fillId="0" borderId="0" xfId="0" applyFont="1" applyAlignment="1">
      <alignment horizontal="right"/>
    </xf>
    <xf numFmtId="0" fontId="9" fillId="5" borderId="0" xfId="0" applyFont="1" applyFill="1" applyAlignment="1">
      <alignment horizontal="center"/>
    </xf>
    <xf numFmtId="49" fontId="10" fillId="4" borderId="12" xfId="0" applyNumberFormat="1" applyFont="1" applyFill="1" applyBorder="1" applyAlignment="1">
      <alignment horizontal="center" vertical="center" wrapText="1"/>
    </xf>
    <xf numFmtId="49" fontId="10" fillId="4" borderId="2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0" fillId="5" borderId="0" xfId="0" applyFont="1" applyFill="1" applyAlignment="1">
      <alignment horizontal="center"/>
    </xf>
    <xf numFmtId="0" fontId="41" fillId="5" borderId="0" xfId="0" applyFont="1" applyFill="1" applyAlignment="1"/>
    <xf numFmtId="0" fontId="38" fillId="5" borderId="0" xfId="0" applyFont="1" applyFill="1" applyAlignment="1"/>
    <xf numFmtId="0" fontId="39" fillId="5" borderId="0" xfId="0" applyFont="1" applyFill="1" applyAlignment="1">
      <alignment horizontal="center"/>
    </xf>
    <xf numFmtId="0" fontId="39" fillId="5" borderId="0" xfId="0" applyFont="1" applyFill="1" applyAlignment="1"/>
    <xf numFmtId="0" fontId="36" fillId="0" borderId="22" xfId="0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1" fontId="13" fillId="4" borderId="10" xfId="0" applyNumberFormat="1" applyFont="1" applyFill="1" applyBorder="1" applyAlignment="1">
      <alignment horizontal="center" vertical="center" wrapText="1"/>
    </xf>
    <xf numFmtId="1" fontId="13" fillId="4" borderId="13" xfId="0" applyNumberFormat="1" applyFont="1" applyFill="1" applyBorder="1" applyAlignment="1">
      <alignment horizontal="center" vertical="center" wrapText="1"/>
    </xf>
    <xf numFmtId="166" fontId="47" fillId="0" borderId="40" xfId="0" applyNumberFormat="1" applyFont="1" applyBorder="1" applyAlignment="1">
      <alignment horizontal="center" vertical="center" wrapText="1"/>
    </xf>
    <xf numFmtId="166" fontId="47" fillId="0" borderId="49" xfId="0" applyNumberFormat="1" applyFont="1" applyBorder="1" applyAlignment="1">
      <alignment horizontal="center" vertical="center" wrapText="1"/>
    </xf>
    <xf numFmtId="166" fontId="47" fillId="0" borderId="20" xfId="0" applyNumberFormat="1" applyFont="1" applyBorder="1" applyAlignment="1">
      <alignment horizontal="center" vertical="center" wrapText="1"/>
    </xf>
    <xf numFmtId="166" fontId="47" fillId="0" borderId="51" xfId="0" applyNumberFormat="1" applyFont="1" applyBorder="1" applyAlignment="1">
      <alignment horizontal="center" vertical="center" wrapText="1"/>
    </xf>
    <xf numFmtId="166" fontId="47" fillId="0" borderId="37" xfId="0" applyNumberFormat="1" applyFont="1" applyBorder="1" applyAlignment="1">
      <alignment horizontal="center"/>
    </xf>
    <xf numFmtId="166" fontId="47" fillId="0" borderId="50" xfId="0" applyNumberFormat="1" applyFont="1" applyBorder="1" applyAlignment="1">
      <alignment horizontal="center"/>
    </xf>
    <xf numFmtId="0" fontId="92" fillId="0" borderId="0" xfId="2" applyFont="1" applyFill="1" applyAlignment="1">
      <alignment horizontal="center" wrapText="1"/>
    </xf>
    <xf numFmtId="4" fontId="69" fillId="0" borderId="55" xfId="2" applyNumberFormat="1" applyFont="1" applyFill="1" applyBorder="1" applyAlignment="1">
      <alignment horizontal="center" vertical="center"/>
    </xf>
    <xf numFmtId="4" fontId="69" fillId="0" borderId="70" xfId="2" applyNumberFormat="1" applyFont="1" applyFill="1" applyBorder="1" applyAlignment="1">
      <alignment horizontal="center" vertical="center"/>
    </xf>
    <xf numFmtId="4" fontId="69" fillId="0" borderId="68" xfId="2" applyNumberFormat="1" applyFont="1" applyFill="1" applyBorder="1" applyAlignment="1">
      <alignment horizontal="center" vertical="center"/>
    </xf>
    <xf numFmtId="0" fontId="67" fillId="0" borderId="56" xfId="2" applyFont="1" applyFill="1" applyBorder="1" applyAlignment="1">
      <alignment horizontal="center" vertical="center" wrapText="1"/>
    </xf>
    <xf numFmtId="0" fontId="67" fillId="0" borderId="60" xfId="2" applyFont="1" applyFill="1" applyBorder="1" applyAlignment="1">
      <alignment horizontal="center" vertical="center" wrapText="1"/>
    </xf>
    <xf numFmtId="0" fontId="115" fillId="14" borderId="0" xfId="2" applyFont="1" applyFill="1" applyBorder="1" applyAlignment="1">
      <alignment horizontal="center" vertical="center" wrapText="1"/>
    </xf>
    <xf numFmtId="0" fontId="116" fillId="14" borderId="0" xfId="2" applyFont="1" applyFill="1" applyBorder="1" applyAlignment="1">
      <alignment horizontal="center" vertical="center" wrapText="1"/>
    </xf>
    <xf numFmtId="0" fontId="98" fillId="0" borderId="0" xfId="2" applyFont="1" applyFill="1" applyBorder="1" applyAlignment="1">
      <alignment horizontal="center" vertical="center" wrapText="1"/>
    </xf>
    <xf numFmtId="0" fontId="69" fillId="0" borderId="59" xfId="2" applyFont="1" applyFill="1" applyBorder="1" applyAlignment="1">
      <alignment horizontal="center" vertical="center" wrapText="1"/>
    </xf>
    <xf numFmtId="0" fontId="69" fillId="0" borderId="54" xfId="2" applyFont="1" applyFill="1" applyBorder="1" applyAlignment="1">
      <alignment horizontal="center" vertical="center" wrapText="1"/>
    </xf>
    <xf numFmtId="0" fontId="84" fillId="0" borderId="57" xfId="2" applyFont="1" applyFill="1" applyBorder="1" applyAlignment="1" applyProtection="1">
      <alignment horizontal="center" vertical="center" wrapText="1"/>
      <protection locked="0"/>
    </xf>
    <xf numFmtId="0" fontId="84" fillId="0" borderId="53" xfId="2" applyFont="1" applyFill="1" applyBorder="1" applyAlignment="1" applyProtection="1">
      <alignment horizontal="center" vertical="center" wrapText="1"/>
      <protection locked="0"/>
    </xf>
    <xf numFmtId="0" fontId="69" fillId="0" borderId="56" xfId="2" applyFont="1" applyFill="1" applyBorder="1" applyAlignment="1">
      <alignment horizontal="center" vertical="center" wrapText="1"/>
    </xf>
    <xf numFmtId="0" fontId="69" fillId="0" borderId="53" xfId="2" applyFont="1" applyFill="1" applyBorder="1" applyAlignment="1">
      <alignment horizontal="center" vertical="center" wrapText="1"/>
    </xf>
    <xf numFmtId="0" fontId="84" fillId="0" borderId="58" xfId="2" applyFont="1" applyFill="1" applyBorder="1" applyAlignment="1">
      <alignment horizontal="center" vertical="center"/>
    </xf>
    <xf numFmtId="0" fontId="84" fillId="0" borderId="71" xfId="2" applyFont="1" applyFill="1" applyBorder="1" applyAlignment="1">
      <alignment horizontal="center" vertical="center"/>
    </xf>
    <xf numFmtId="0" fontId="84" fillId="0" borderId="69" xfId="2" applyFont="1" applyFill="1" applyBorder="1" applyAlignment="1">
      <alignment horizontal="center" vertical="center"/>
    </xf>
    <xf numFmtId="0" fontId="84" fillId="0" borderId="58" xfId="2" applyFont="1" applyFill="1" applyBorder="1" applyAlignment="1">
      <alignment horizontal="center" vertical="center" wrapText="1"/>
    </xf>
    <xf numFmtId="0" fontId="84" fillId="0" borderId="71" xfId="2" applyFont="1" applyFill="1" applyBorder="1" applyAlignment="1">
      <alignment horizontal="center" vertical="center" wrapText="1"/>
    </xf>
    <xf numFmtId="0" fontId="84" fillId="0" borderId="78" xfId="2" applyFont="1" applyFill="1" applyBorder="1" applyAlignment="1">
      <alignment horizontal="center" vertical="center" wrapText="1"/>
    </xf>
    <xf numFmtId="4" fontId="69" fillId="0" borderId="57" xfId="2" applyNumberFormat="1" applyFont="1" applyFill="1" applyBorder="1" applyAlignment="1">
      <alignment horizontal="center" vertical="center"/>
    </xf>
    <xf numFmtId="4" fontId="69" fillId="0" borderId="53" xfId="2" applyNumberFormat="1" applyFont="1" applyFill="1" applyBorder="1" applyAlignment="1">
      <alignment horizontal="center" vertical="center"/>
    </xf>
    <xf numFmtId="4" fontId="69" fillId="0" borderId="61" xfId="2" applyNumberFormat="1" applyFont="1" applyFill="1" applyBorder="1" applyAlignment="1">
      <alignment horizontal="center" vertical="center"/>
    </xf>
    <xf numFmtId="0" fontId="65" fillId="0" borderId="67" xfId="2" applyFont="1" applyFill="1" applyBorder="1" applyAlignment="1">
      <alignment horizontal="center" vertical="center"/>
    </xf>
    <xf numFmtId="0" fontId="65" fillId="0" borderId="66" xfId="2" applyFont="1" applyFill="1" applyBorder="1" applyAlignment="1">
      <alignment horizontal="center" vertical="center"/>
    </xf>
    <xf numFmtId="0" fontId="65" fillId="0" borderId="65" xfId="2" applyFont="1" applyFill="1" applyBorder="1" applyAlignment="1">
      <alignment horizontal="center" vertical="center"/>
    </xf>
    <xf numFmtId="0" fontId="95" fillId="0" borderId="67" xfId="2" applyFont="1" applyFill="1" applyBorder="1" applyAlignment="1">
      <alignment horizontal="center" vertical="center"/>
    </xf>
    <xf numFmtId="0" fontId="95" fillId="0" borderId="66" xfId="2" applyFont="1" applyFill="1" applyBorder="1" applyAlignment="1">
      <alignment horizontal="center" vertical="center"/>
    </xf>
    <xf numFmtId="0" fontId="95" fillId="0" borderId="65" xfId="2" applyFont="1" applyFill="1" applyBorder="1" applyAlignment="1">
      <alignment horizontal="center" vertical="center"/>
    </xf>
    <xf numFmtId="0" fontId="67" fillId="0" borderId="77" xfId="2" applyFont="1" applyFill="1" applyBorder="1" applyAlignment="1">
      <alignment horizontal="center" vertical="center" wrapText="1"/>
    </xf>
    <xf numFmtId="0" fontId="67" fillId="0" borderId="76" xfId="2" applyFont="1" applyFill="1" applyBorder="1" applyAlignment="1">
      <alignment horizontal="center" vertical="center" wrapText="1"/>
    </xf>
    <xf numFmtId="0" fontId="67" fillId="0" borderId="75" xfId="2" applyFont="1" applyFill="1" applyBorder="1" applyAlignment="1">
      <alignment horizontal="center" vertical="center" wrapText="1"/>
    </xf>
    <xf numFmtId="0" fontId="67" fillId="0" borderId="74" xfId="2" applyFont="1" applyFill="1" applyBorder="1" applyAlignment="1">
      <alignment horizontal="center" vertical="center" wrapText="1"/>
    </xf>
    <xf numFmtId="0" fontId="67" fillId="0" borderId="73" xfId="2" applyFont="1" applyFill="1" applyBorder="1" applyAlignment="1">
      <alignment horizontal="center" vertical="center" wrapText="1"/>
    </xf>
    <xf numFmtId="0" fontId="67" fillId="0" borderId="72" xfId="2" applyFont="1" applyFill="1" applyBorder="1" applyAlignment="1">
      <alignment horizontal="center" vertical="center" wrapText="1"/>
    </xf>
    <xf numFmtId="0" fontId="93" fillId="0" borderId="0" xfId="2" applyFont="1" applyFill="1" applyAlignment="1">
      <alignment horizontal="left" wrapText="1"/>
    </xf>
    <xf numFmtId="0" fontId="93" fillId="0" borderId="0" xfId="2" applyFont="1" applyFill="1" applyAlignment="1">
      <alignment horizontal="left"/>
    </xf>
    <xf numFmtId="0" fontId="84" fillId="0" borderId="57" xfId="2" applyFont="1" applyFill="1" applyBorder="1" applyAlignment="1">
      <alignment horizontal="center" vertical="center" wrapText="1"/>
    </xf>
    <xf numFmtId="0" fontId="62" fillId="0" borderId="64" xfId="2" applyFont="1" applyFill="1" applyBorder="1" applyAlignment="1">
      <alignment horizontal="center" vertical="center"/>
    </xf>
    <xf numFmtId="0" fontId="62" fillId="0" borderId="63" xfId="2" applyFont="1" applyFill="1" applyBorder="1" applyAlignment="1">
      <alignment horizontal="center" vertical="center"/>
    </xf>
    <xf numFmtId="0" fontId="62" fillId="0" borderId="62" xfId="2" applyFont="1" applyFill="1" applyBorder="1" applyAlignment="1">
      <alignment horizontal="center" vertical="center"/>
    </xf>
    <xf numFmtId="0" fontId="95" fillId="0" borderId="59" xfId="2" applyFont="1" applyFill="1" applyBorder="1" applyAlignment="1">
      <alignment horizontal="center" vertical="center"/>
    </xf>
    <xf numFmtId="0" fontId="95" fillId="0" borderId="56" xfId="2" applyFont="1" applyFill="1" applyBorder="1" applyAlignment="1">
      <alignment horizontal="center" vertical="center"/>
    </xf>
    <xf numFmtId="0" fontId="95" fillId="0" borderId="60" xfId="2" applyFont="1" applyFill="1" applyBorder="1" applyAlignment="1">
      <alignment horizontal="center" vertical="center"/>
    </xf>
    <xf numFmtId="0" fontId="84" fillId="0" borderId="57" xfId="2" applyFont="1" applyFill="1" applyBorder="1" applyAlignment="1">
      <alignment horizontal="center" vertical="center"/>
    </xf>
    <xf numFmtId="0" fontId="104" fillId="0" borderId="0" xfId="2" applyFont="1" applyFill="1" applyAlignment="1">
      <alignment horizontal="center" vertical="center" wrapText="1"/>
    </xf>
    <xf numFmtId="0" fontId="101" fillId="0" borderId="0" xfId="2" applyFont="1" applyFill="1" applyAlignment="1">
      <alignment horizontal="center"/>
    </xf>
    <xf numFmtId="0" fontId="101" fillId="0" borderId="28" xfId="2" applyFont="1" applyFill="1" applyBorder="1" applyAlignment="1">
      <alignment horizontal="center"/>
    </xf>
    <xf numFmtId="0" fontId="101" fillId="0" borderId="79" xfId="2" applyFont="1" applyFill="1" applyBorder="1" applyAlignment="1">
      <alignment horizontal="center"/>
    </xf>
    <xf numFmtId="0" fontId="101" fillId="0" borderId="39" xfId="2" applyFont="1" applyFill="1" applyBorder="1" applyAlignment="1">
      <alignment horizontal="center"/>
    </xf>
    <xf numFmtId="0" fontId="101" fillId="0" borderId="50" xfId="2" applyFont="1" applyFill="1" applyBorder="1" applyAlignment="1">
      <alignment horizontal="center"/>
    </xf>
    <xf numFmtId="0" fontId="101" fillId="0" borderId="37" xfId="2" applyFont="1" applyFill="1" applyBorder="1" applyAlignment="1">
      <alignment horizontal="center" vertical="center"/>
    </xf>
    <xf numFmtId="0" fontId="101" fillId="0" borderId="50" xfId="2" applyFont="1" applyFill="1" applyBorder="1" applyAlignment="1">
      <alignment horizontal="center" vertical="center"/>
    </xf>
    <xf numFmtId="0" fontId="101" fillId="0" borderId="32" xfId="2" applyFont="1" applyFill="1" applyBorder="1" applyAlignment="1">
      <alignment horizontal="center"/>
    </xf>
    <xf numFmtId="0" fontId="101" fillId="0" borderId="24" xfId="2" applyFont="1" applyFill="1" applyBorder="1" applyAlignment="1">
      <alignment horizontal="center"/>
    </xf>
    <xf numFmtId="0" fontId="101" fillId="0" borderId="2" xfId="2" applyFont="1" applyFill="1" applyBorder="1" applyAlignment="1">
      <alignment horizontal="center"/>
    </xf>
    <xf numFmtId="0" fontId="101" fillId="0" borderId="21" xfId="2" applyFont="1" applyFill="1" applyBorder="1" applyAlignment="1">
      <alignment horizontal="center"/>
    </xf>
    <xf numFmtId="0" fontId="101" fillId="0" borderId="20" xfId="2" applyFont="1" applyFill="1" applyBorder="1" applyAlignment="1">
      <alignment horizontal="center" vertical="center"/>
    </xf>
    <xf numFmtId="0" fontId="101" fillId="0" borderId="33" xfId="2" applyFont="1" applyFill="1" applyBorder="1" applyAlignment="1">
      <alignment horizontal="center" vertical="center"/>
    </xf>
    <xf numFmtId="0" fontId="101" fillId="0" borderId="34" xfId="2" applyFont="1" applyFill="1" applyBorder="1" applyAlignment="1">
      <alignment horizontal="center" vertical="center"/>
    </xf>
    <xf numFmtId="0" fontId="101" fillId="0" borderId="31" xfId="2" applyFont="1" applyFill="1" applyBorder="1" applyAlignment="1">
      <alignment horizontal="center"/>
    </xf>
    <xf numFmtId="0" fontId="101" fillId="0" borderId="51" xfId="2" applyFont="1" applyFill="1" applyBorder="1" applyAlignment="1">
      <alignment horizontal="center" vertical="center"/>
    </xf>
    <xf numFmtId="0" fontId="101" fillId="0" borderId="39" xfId="2" applyFont="1" applyFill="1" applyBorder="1" applyAlignment="1">
      <alignment horizontal="center" vertical="center"/>
    </xf>
    <xf numFmtId="0" fontId="101" fillId="0" borderId="38" xfId="2" applyFont="1" applyFill="1" applyBorder="1" applyAlignment="1">
      <alignment horizontal="center" vertical="center"/>
    </xf>
    <xf numFmtId="0" fontId="101" fillId="0" borderId="80" xfId="2" applyFont="1" applyFill="1" applyBorder="1" applyAlignment="1">
      <alignment horizontal="center"/>
    </xf>
    <xf numFmtId="0" fontId="101" fillId="0" borderId="33" xfId="2" applyFont="1" applyFill="1" applyBorder="1" applyAlignment="1">
      <alignment horizontal="center"/>
    </xf>
    <xf numFmtId="0" fontId="101" fillId="0" borderId="51" xfId="2" applyFont="1" applyFill="1" applyBorder="1" applyAlignment="1">
      <alignment horizontal="center"/>
    </xf>
    <xf numFmtId="0" fontId="101" fillId="0" borderId="20" xfId="2" applyFont="1" applyFill="1" applyBorder="1" applyAlignment="1">
      <alignment horizontal="center"/>
    </xf>
    <xf numFmtId="0" fontId="101" fillId="0" borderId="34" xfId="2" applyFont="1" applyFill="1" applyBorder="1" applyAlignment="1">
      <alignment horizontal="center"/>
    </xf>
    <xf numFmtId="0" fontId="101" fillId="0" borderId="2" xfId="2" applyFont="1" applyFill="1" applyBorder="1" applyAlignment="1">
      <alignment horizontal="center" vertical="center"/>
    </xf>
    <xf numFmtId="0" fontId="101" fillId="0" borderId="21" xfId="2" applyFont="1" applyFill="1" applyBorder="1" applyAlignment="1">
      <alignment horizontal="center" vertical="center"/>
    </xf>
    <xf numFmtId="0" fontId="101" fillId="0" borderId="11" xfId="2" applyFont="1" applyFill="1" applyBorder="1" applyAlignment="1">
      <alignment horizontal="center" vertical="center"/>
    </xf>
    <xf numFmtId="0" fontId="101" fillId="0" borderId="4" xfId="2" applyFont="1" applyFill="1" applyBorder="1" applyAlignment="1">
      <alignment horizontal="center" vertical="center"/>
    </xf>
    <xf numFmtId="0" fontId="101" fillId="0" borderId="29" xfId="2" applyFont="1" applyFill="1" applyBorder="1" applyAlignment="1">
      <alignment horizontal="center"/>
    </xf>
    <xf numFmtId="0" fontId="101" fillId="0" borderId="27" xfId="2" applyFont="1" applyFill="1" applyBorder="1" applyAlignment="1">
      <alignment horizontal="center"/>
    </xf>
    <xf numFmtId="0" fontId="101" fillId="0" borderId="27" xfId="2" applyFont="1" applyFill="1" applyBorder="1" applyAlignment="1">
      <alignment horizontal="center" vertical="center"/>
    </xf>
    <xf numFmtId="0" fontId="101" fillId="0" borderId="30" xfId="2" applyFont="1" applyFill="1" applyBorder="1" applyAlignment="1">
      <alignment horizontal="center" vertical="center"/>
    </xf>
    <xf numFmtId="0" fontId="101" fillId="0" borderId="81" xfId="2" applyFont="1" applyFill="1" applyBorder="1" applyAlignment="1">
      <alignment horizontal="center"/>
    </xf>
    <xf numFmtId="0" fontId="101" fillId="0" borderId="11" xfId="2" applyFont="1" applyFill="1" applyBorder="1" applyAlignment="1">
      <alignment horizontal="center"/>
    </xf>
    <xf numFmtId="0" fontId="103" fillId="15" borderId="0" xfId="2" applyFont="1" applyFill="1" applyBorder="1" applyAlignment="1">
      <alignment horizontal="center"/>
    </xf>
    <xf numFmtId="0" fontId="101" fillId="0" borderId="0" xfId="2" applyFont="1" applyFill="1" applyBorder="1" applyAlignment="1">
      <alignment horizontal="center" wrapText="1"/>
    </xf>
    <xf numFmtId="0" fontId="101" fillId="0" borderId="22" xfId="2" applyFont="1" applyFill="1" applyBorder="1" applyAlignment="1">
      <alignment horizontal="center" wrapText="1"/>
    </xf>
    <xf numFmtId="0" fontId="101" fillId="0" borderId="107" xfId="2" applyFont="1" applyFill="1" applyBorder="1" applyAlignment="1">
      <alignment horizontal="center" vertical="center" wrapText="1"/>
    </xf>
    <xf numFmtId="0" fontId="101" fillId="0" borderId="106" xfId="2" applyFont="1" applyFill="1" applyBorder="1" applyAlignment="1">
      <alignment horizontal="center" vertical="center" wrapText="1"/>
    </xf>
    <xf numFmtId="0" fontId="101" fillId="0" borderId="104" xfId="2" applyFont="1" applyFill="1" applyBorder="1" applyAlignment="1">
      <alignment horizontal="center" vertical="center" wrapText="1"/>
    </xf>
    <xf numFmtId="0" fontId="101" fillId="0" borderId="93" xfId="2" applyFont="1" applyFill="1" applyBorder="1" applyAlignment="1">
      <alignment horizontal="center" vertical="center" wrapText="1"/>
    </xf>
    <xf numFmtId="0" fontId="101" fillId="0" borderId="113" xfId="2" applyFont="1" applyFill="1" applyBorder="1" applyAlignment="1">
      <alignment horizontal="center" vertical="center" wrapText="1"/>
    </xf>
    <xf numFmtId="0" fontId="101" fillId="0" borderId="112" xfId="2" applyFont="1" applyFill="1" applyBorder="1" applyAlignment="1">
      <alignment horizontal="center" vertical="center" wrapText="1"/>
    </xf>
    <xf numFmtId="0" fontId="101" fillId="0" borderId="85" xfId="2" applyFont="1" applyFill="1" applyBorder="1" applyAlignment="1">
      <alignment horizontal="center" vertical="center" wrapText="1"/>
    </xf>
    <xf numFmtId="0" fontId="101" fillId="0" borderId="84" xfId="2" applyFont="1" applyFill="1" applyBorder="1" applyAlignment="1">
      <alignment horizontal="center" vertical="center" wrapText="1"/>
    </xf>
    <xf numFmtId="0" fontId="101" fillId="0" borderId="100" xfId="2" applyFont="1" applyFill="1" applyBorder="1" applyAlignment="1">
      <alignment horizontal="center" vertical="center" wrapText="1"/>
    </xf>
    <xf numFmtId="0" fontId="101" fillId="0" borderId="82" xfId="2" applyFont="1" applyFill="1" applyBorder="1" applyAlignment="1">
      <alignment horizontal="center"/>
    </xf>
    <xf numFmtId="0" fontId="101" fillId="0" borderId="30" xfId="2" applyFont="1" applyFill="1" applyBorder="1" applyAlignment="1">
      <alignment horizontal="center"/>
    </xf>
    <xf numFmtId="0" fontId="104" fillId="0" borderId="91" xfId="2" applyFont="1" applyFill="1" applyBorder="1">
      <alignment horizontal="left"/>
    </xf>
    <xf numFmtId="0" fontId="104" fillId="0" borderId="90" xfId="2" applyFont="1" applyFill="1" applyBorder="1">
      <alignment horizontal="left"/>
    </xf>
    <xf numFmtId="2" fontId="104" fillId="0" borderId="53" xfId="2" applyNumberFormat="1" applyFont="1" applyFill="1" applyBorder="1" applyAlignment="1">
      <alignment horizontal="center"/>
    </xf>
    <xf numFmtId="2" fontId="104" fillId="0" borderId="52" xfId="2" applyNumberFormat="1" applyFont="1" applyFill="1" applyBorder="1" applyAlignment="1">
      <alignment horizontal="center"/>
    </xf>
    <xf numFmtId="0" fontId="101" fillId="0" borderId="83" xfId="2" applyFont="1" applyFill="1" applyBorder="1" applyAlignment="1">
      <alignment horizontal="center"/>
    </xf>
    <xf numFmtId="0" fontId="105" fillId="15" borderId="0" xfId="2" applyFont="1" applyFill="1" applyBorder="1" applyAlignment="1">
      <alignment horizontal="center"/>
    </xf>
    <xf numFmtId="0" fontId="104" fillId="0" borderId="0" xfId="2" applyFont="1" applyFill="1" applyBorder="1" applyAlignment="1">
      <alignment horizontal="center" wrapText="1"/>
    </xf>
    <xf numFmtId="0" fontId="104" fillId="0" borderId="22" xfId="2" applyFont="1" applyFill="1" applyBorder="1" applyAlignment="1">
      <alignment horizontal="center" wrapText="1"/>
    </xf>
    <xf numFmtId="0" fontId="103" fillId="15" borderId="35" xfId="2" applyFont="1" applyFill="1" applyBorder="1" applyAlignment="1">
      <alignment horizontal="center"/>
    </xf>
    <xf numFmtId="2" fontId="101" fillId="0" borderId="105" xfId="2" applyNumberFormat="1" applyFont="1" applyFill="1" applyBorder="1" applyAlignment="1">
      <alignment horizontal="center" vertical="center" wrapText="1"/>
    </xf>
    <xf numFmtId="2" fontId="101" fillId="0" borderId="104" xfId="2" applyNumberFormat="1" applyFont="1" applyFill="1" applyBorder="1" applyAlignment="1">
      <alignment horizontal="center" vertical="center" wrapText="1"/>
    </xf>
    <xf numFmtId="2" fontId="101" fillId="0" borderId="100" xfId="2" applyNumberFormat="1" applyFont="1" applyFill="1" applyBorder="1" applyAlignment="1">
      <alignment horizontal="center" vertical="center" wrapText="1"/>
    </xf>
    <xf numFmtId="2" fontId="101" fillId="0" borderId="99" xfId="2" applyNumberFormat="1" applyFont="1" applyFill="1" applyBorder="1" applyAlignment="1">
      <alignment horizontal="center" vertical="center" wrapText="1"/>
    </xf>
    <xf numFmtId="2" fontId="101" fillId="0" borderId="98" xfId="2" applyNumberFormat="1" applyFont="1" applyFill="1" applyBorder="1" applyAlignment="1">
      <alignment horizontal="center" vertical="center" wrapText="1"/>
    </xf>
    <xf numFmtId="2" fontId="101" fillId="0" borderId="101" xfId="2" applyNumberFormat="1" applyFont="1" applyFill="1" applyBorder="1" applyAlignment="1">
      <alignment horizontal="center" vertical="center" wrapText="1"/>
    </xf>
    <xf numFmtId="2" fontId="101" fillId="0" borderId="103" xfId="2" applyNumberFormat="1" applyFont="1" applyFill="1" applyBorder="1" applyAlignment="1">
      <alignment horizontal="center" vertical="center" wrapText="1"/>
    </xf>
    <xf numFmtId="2" fontId="101" fillId="0" borderId="102" xfId="2" applyNumberFormat="1" applyFont="1" applyFill="1" applyBorder="1" applyAlignment="1">
      <alignment horizontal="center" vertical="center" wrapText="1"/>
    </xf>
    <xf numFmtId="0" fontId="104" fillId="0" borderId="93" xfId="2" applyFont="1" applyFill="1" applyBorder="1" applyAlignment="1">
      <alignment horizontal="center"/>
    </xf>
    <xf numFmtId="0" fontId="104" fillId="0" borderId="92" xfId="2" applyFont="1" applyFill="1" applyBorder="1" applyAlignment="1">
      <alignment horizontal="center"/>
    </xf>
    <xf numFmtId="0" fontId="101" fillId="0" borderId="4" xfId="2" applyFont="1" applyFill="1" applyBorder="1" applyAlignment="1">
      <alignment horizontal="center"/>
    </xf>
    <xf numFmtId="0" fontId="117" fillId="16" borderId="0" xfId="2" applyFont="1" applyFill="1" applyBorder="1" applyAlignment="1">
      <alignment horizontal="center" vertical="center"/>
    </xf>
    <xf numFmtId="0" fontId="109" fillId="16" borderId="0" xfId="2" applyFont="1" applyFill="1" applyBorder="1" applyAlignment="1">
      <alignment horizontal="center" vertical="center"/>
    </xf>
    <xf numFmtId="0" fontId="100" fillId="0" borderId="0" xfId="2" applyFont="1" applyFill="1" applyBorder="1" applyAlignment="1">
      <alignment horizontal="justify" vertical="center" wrapText="1"/>
    </xf>
    <xf numFmtId="0" fontId="101" fillId="0" borderId="110" xfId="2" applyFont="1" applyFill="1" applyBorder="1" applyAlignment="1">
      <alignment horizontal="center" vertical="center" wrapText="1"/>
    </xf>
    <xf numFmtId="2" fontId="101" fillId="0" borderId="111" xfId="2" applyNumberFormat="1" applyFont="1" applyFill="1" applyBorder="1" applyAlignment="1">
      <alignment horizontal="center" vertical="center" wrapText="1"/>
    </xf>
    <xf numFmtId="2" fontId="101" fillId="0" borderId="110" xfId="2" applyNumberFormat="1" applyFont="1" applyFill="1" applyBorder="1" applyAlignment="1">
      <alignment horizontal="center" vertical="center" wrapText="1"/>
    </xf>
    <xf numFmtId="0" fontId="108" fillId="0" borderId="0" xfId="2" applyFont="1" applyFill="1" applyBorder="1" applyAlignment="1">
      <alignment horizontal="center" vertical="center"/>
    </xf>
    <xf numFmtId="0" fontId="101" fillId="0" borderId="95" xfId="2" applyFont="1" applyFill="1" applyBorder="1" applyAlignment="1">
      <alignment horizontal="center" vertical="center" wrapText="1"/>
    </xf>
    <xf numFmtId="0" fontId="101" fillId="0" borderId="94" xfId="2" applyFont="1" applyFill="1" applyBorder="1" applyAlignment="1">
      <alignment horizontal="center" vertical="center" wrapText="1"/>
    </xf>
    <xf numFmtId="0" fontId="101" fillId="0" borderId="116" xfId="2" applyFont="1" applyFill="1" applyBorder="1" applyAlignment="1">
      <alignment horizontal="center" vertical="center" wrapText="1"/>
    </xf>
    <xf numFmtId="0" fontId="101" fillId="0" borderId="115" xfId="2" applyFont="1" applyFill="1" applyBorder="1" applyAlignment="1">
      <alignment horizontal="center" vertical="center" wrapText="1"/>
    </xf>
    <xf numFmtId="0" fontId="101" fillId="0" borderId="114" xfId="2" applyFont="1" applyFill="1" applyBorder="1" applyAlignment="1">
      <alignment horizontal="center" vertical="center" wrapText="1"/>
    </xf>
    <xf numFmtId="2" fontId="101" fillId="0" borderId="109" xfId="2" applyNumberFormat="1" applyFont="1" applyFill="1" applyBorder="1" applyAlignment="1">
      <alignment horizontal="center" vertical="center" wrapText="1"/>
    </xf>
    <xf numFmtId="2" fontId="101" fillId="0" borderId="108" xfId="2" applyNumberFormat="1" applyFont="1" applyFill="1" applyBorder="1" applyAlignment="1">
      <alignment horizontal="center" vertical="center" wrapText="1"/>
    </xf>
    <xf numFmtId="0" fontId="104" fillId="0" borderId="89" xfId="2" applyFont="1" applyFill="1" applyBorder="1">
      <alignment horizontal="left"/>
    </xf>
    <xf numFmtId="0" fontId="104" fillId="0" borderId="88" xfId="2" applyFont="1" applyFill="1" applyBorder="1">
      <alignment horizontal="left"/>
    </xf>
    <xf numFmtId="2" fontId="104" fillId="0" borderId="66" xfId="2" applyNumberFormat="1" applyFont="1" applyFill="1" applyBorder="1" applyAlignment="1">
      <alignment horizontal="center"/>
    </xf>
    <xf numFmtId="2" fontId="104" fillId="0" borderId="65" xfId="2" applyNumberFormat="1" applyFont="1" applyFill="1" applyBorder="1" applyAlignment="1">
      <alignment horizontal="center"/>
    </xf>
    <xf numFmtId="0" fontId="104" fillId="0" borderId="97" xfId="2" applyFont="1" applyFill="1" applyBorder="1">
      <alignment horizontal="left"/>
    </xf>
    <xf numFmtId="0" fontId="104" fillId="0" borderId="96" xfId="2" applyFont="1" applyFill="1" applyBorder="1">
      <alignment horizontal="left"/>
    </xf>
    <xf numFmtId="2" fontId="104" fillId="0" borderId="56" xfId="2" applyNumberFormat="1" applyFont="1" applyFill="1" applyBorder="1" applyAlignment="1">
      <alignment horizontal="center"/>
    </xf>
    <xf numFmtId="2" fontId="104" fillId="0" borderId="60" xfId="2" applyNumberFormat="1" applyFont="1" applyFill="1" applyBorder="1" applyAlignment="1">
      <alignment horizontal="center"/>
    </xf>
    <xf numFmtId="0" fontId="104" fillId="0" borderId="95" xfId="2" applyFont="1" applyFill="1" applyBorder="1">
      <alignment horizontal="left"/>
    </xf>
    <xf numFmtId="0" fontId="104" fillId="0" borderId="94" xfId="2" applyFont="1" applyFill="1" applyBorder="1">
      <alignment horizontal="left"/>
    </xf>
    <xf numFmtId="0" fontId="104" fillId="0" borderId="87" xfId="2" applyFont="1" applyFill="1" applyBorder="1">
      <alignment horizontal="left"/>
    </xf>
    <xf numFmtId="0" fontId="104" fillId="0" borderId="86" xfId="2" applyFont="1" applyFill="1" applyBorder="1">
      <alignment horizontal="left"/>
    </xf>
    <xf numFmtId="0" fontId="104" fillId="0" borderId="85" xfId="2" applyFont="1" applyFill="1" applyBorder="1">
      <alignment horizontal="left"/>
    </xf>
    <xf numFmtId="0" fontId="104" fillId="0" borderId="84" xfId="2" applyFont="1" applyFill="1" applyBorder="1">
      <alignment horizontal="left"/>
    </xf>
    <xf numFmtId="0" fontId="102" fillId="0" borderId="0" xfId="2" applyFont="1" applyFill="1" applyAlignment="1">
      <alignment horizontal="center" vertical="center"/>
    </xf>
    <xf numFmtId="0" fontId="110" fillId="13" borderId="0" xfId="2" applyFont="1" applyFill="1" applyBorder="1" applyAlignment="1">
      <alignment horizontal="center" vertical="center"/>
    </xf>
    <xf numFmtId="0" fontId="86" fillId="0" borderId="0" xfId="0" applyFont="1" applyFill="1" applyAlignment="1">
      <alignment horizontal="left"/>
    </xf>
    <xf numFmtId="0" fontId="87" fillId="0" borderId="0" xfId="0" applyFont="1" applyFill="1" applyAlignment="1">
      <alignment horizontal="center"/>
    </xf>
    <xf numFmtId="0" fontId="86" fillId="0" borderId="0" xfId="0" applyFont="1" applyFill="1" applyAlignment="1">
      <alignment horizontal="center" vertical="center"/>
    </xf>
    <xf numFmtId="0" fontId="86" fillId="0" borderId="0" xfId="0" applyFont="1" applyFill="1" applyAlignment="1">
      <alignment horizontal="left" vertical="center" wrapText="1"/>
    </xf>
    <xf numFmtId="0" fontId="86" fillId="0" borderId="0" xfId="0" applyFont="1" applyFill="1" applyAlignment="1">
      <alignment horizontal="left" vertical="center"/>
    </xf>
    <xf numFmtId="0" fontId="85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69" fillId="0" borderId="0" xfId="0" applyFont="1" applyAlignment="1">
      <alignment wrapText="1"/>
    </xf>
    <xf numFmtId="0" fontId="120" fillId="0" borderId="0" xfId="0" applyFont="1" applyAlignment="1">
      <alignment horizontal="left" vertical="top"/>
    </xf>
    <xf numFmtId="0" fontId="120" fillId="0" borderId="0" xfId="0" applyFont="1" applyFill="1" applyBorder="1" applyAlignment="1">
      <alignment wrapText="1"/>
    </xf>
    <xf numFmtId="0" fontId="121" fillId="0" borderId="0" xfId="0" applyFont="1" applyAlignment="1">
      <alignment wrapText="1"/>
    </xf>
    <xf numFmtId="0" fontId="0" fillId="0" borderId="0" xfId="0" applyAlignment="1">
      <alignment wrapText="1"/>
    </xf>
    <xf numFmtId="0" fontId="68" fillId="0" borderId="0" xfId="0" applyFont="1" applyFill="1" applyAlignment="1">
      <alignment wrapText="1"/>
    </xf>
    <xf numFmtId="0" fontId="86" fillId="0" borderId="0" xfId="0" applyFont="1" applyFill="1" applyBorder="1" applyAlignment="1">
      <alignment horizontal="center" vertical="center" wrapText="1"/>
    </xf>
    <xf numFmtId="0" fontId="85" fillId="0" borderId="0" xfId="0" applyNumberFormat="1" applyFont="1" applyFill="1" applyBorder="1" applyAlignment="1">
      <alignment horizontal="center" vertical="top" wrapText="1"/>
    </xf>
    <xf numFmtId="0" fontId="91" fillId="0" borderId="0" xfId="0" applyFont="1" applyFill="1" applyAlignment="1">
      <alignment horizontal="left" vertical="center"/>
    </xf>
    <xf numFmtId="0" fontId="90" fillId="0" borderId="0" xfId="0" applyFont="1" applyFill="1" applyAlignment="1">
      <alignment horizontal="left" vertical="center" wrapText="1"/>
    </xf>
    <xf numFmtId="0" fontId="89" fillId="0" borderId="0" xfId="0" applyFont="1" applyFill="1" applyAlignment="1">
      <alignment horizontal="left" vertical="center" wrapText="1"/>
    </xf>
    <xf numFmtId="0" fontId="89" fillId="0" borderId="0" xfId="0" applyFont="1" applyFill="1" applyAlignment="1">
      <alignment horizontal="left" vertical="center"/>
    </xf>
  </cellXfs>
  <cellStyles count="6">
    <cellStyle name="Обычный" xfId="0" builtinId="0"/>
    <cellStyle name="Обычный 2" xfId="2"/>
    <cellStyle name="Обычный 2 2" xfId="5"/>
    <cellStyle name="Обычный 3" xfId="4"/>
    <cellStyle name="Стиль 1" xfId="1"/>
    <cellStyle name="Финансовый" xfId="3" builtinId="3"/>
  </cellStyles>
  <dxfs count="0"/>
  <tableStyles count="0" defaultTableStyle="TableStyleMedium9" defaultPivotStyle="PivotStyleLight16"/>
  <colors>
    <mruColors>
      <color rgb="FF7049D3"/>
      <color rgb="FF36E6D5"/>
      <color rgb="FF4BB7D1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8.jpeg"/><Relationship Id="rId1" Type="http://schemas.openxmlformats.org/officeDocument/2006/relationships/image" Target="../media/image2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18" Type="http://schemas.openxmlformats.org/officeDocument/2006/relationships/image" Target="../media/image22.jpeg"/><Relationship Id="rId3" Type="http://schemas.openxmlformats.org/officeDocument/2006/relationships/image" Target="../media/image7.jpeg"/><Relationship Id="rId21" Type="http://schemas.openxmlformats.org/officeDocument/2006/relationships/image" Target="../media/image25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21.jpeg"/><Relationship Id="rId2" Type="http://schemas.openxmlformats.org/officeDocument/2006/relationships/image" Target="../media/image6.jpeg"/><Relationship Id="rId16" Type="http://schemas.openxmlformats.org/officeDocument/2006/relationships/image" Target="../media/image20.png"/><Relationship Id="rId20" Type="http://schemas.openxmlformats.org/officeDocument/2006/relationships/image" Target="../media/image24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png"/><Relationship Id="rId10" Type="http://schemas.openxmlformats.org/officeDocument/2006/relationships/image" Target="../media/image14.jpeg"/><Relationship Id="rId19" Type="http://schemas.openxmlformats.org/officeDocument/2006/relationships/image" Target="../media/image23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Relationship Id="rId22" Type="http://schemas.openxmlformats.org/officeDocument/2006/relationships/image" Target="../media/image26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3485515" cy="1028700"/>
    <xdr:pic>
      <xdr:nvPicPr>
        <xdr:cNvPr id="2" name="Графический объект1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161925"/>
          <a:ext cx="3485515" cy="1028700"/>
        </a:xfrm>
        <a:prstGeom prst="rect">
          <a:avLst/>
        </a:prstGeom>
        <a:noFill/>
        <a:ln>
          <a:noFill/>
          <a:prstDash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0</xdr:rowOff>
    </xdr:from>
    <xdr:to>
      <xdr:col>12</xdr:col>
      <xdr:colOff>53975</xdr:colOff>
      <xdr:row>4</xdr:row>
      <xdr:rowOff>88900</xdr:rowOff>
    </xdr:to>
    <xdr:pic>
      <xdr:nvPicPr>
        <xdr:cNvPr id="2" name="Графический объект1"/>
        <xdr:cNvPicPr/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101600" y="0"/>
          <a:ext cx="2466975" cy="6477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81491</xdr:colOff>
      <xdr:row>1</xdr:row>
      <xdr:rowOff>189443</xdr:rowOff>
    </xdr:from>
    <xdr:to>
      <xdr:col>12</xdr:col>
      <xdr:colOff>10583</xdr:colOff>
      <xdr:row>5</xdr:row>
      <xdr:rowOff>160851</xdr:rowOff>
    </xdr:to>
    <xdr:pic>
      <xdr:nvPicPr>
        <xdr:cNvPr id="2" name="Рисунок 2" descr="http://www.eco-spas.ru/mods/storage/images/produkcia/0c3ba7adf0cd8598aabc9100d6a42dc9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05991" y="443443"/>
          <a:ext cx="1770592" cy="15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294704</xdr:colOff>
      <xdr:row>23</xdr:row>
      <xdr:rowOff>10583</xdr:rowOff>
    </xdr:from>
    <xdr:to>
      <xdr:col>12</xdr:col>
      <xdr:colOff>33824</xdr:colOff>
      <xdr:row>27</xdr:row>
      <xdr:rowOff>10583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77704" y="4656666"/>
          <a:ext cx="3422120" cy="122766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5</xdr:col>
      <xdr:colOff>247650</xdr:colOff>
      <xdr:row>8</xdr:row>
      <xdr:rowOff>104775</xdr:rowOff>
    </xdr:to>
    <xdr:pic>
      <xdr:nvPicPr>
        <xdr:cNvPr id="2" name="Графический объект1"/>
        <xdr:cNvPicPr/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152402" y="0"/>
          <a:ext cx="2686048" cy="10191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171452</xdr:colOff>
      <xdr:row>0</xdr:row>
      <xdr:rowOff>142876</xdr:rowOff>
    </xdr:from>
    <xdr:to>
      <xdr:col>5</xdr:col>
      <xdr:colOff>0</xdr:colOff>
      <xdr:row>7</xdr:row>
      <xdr:rowOff>85725</xdr:rowOff>
    </xdr:to>
    <xdr:pic>
      <xdr:nvPicPr>
        <xdr:cNvPr id="5" name="Графический объект1"/>
        <xdr:cNvPicPr/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171452" y="142876"/>
          <a:ext cx="2600323" cy="1076324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44451</xdr:colOff>
      <xdr:row>0</xdr:row>
      <xdr:rowOff>85726</xdr:rowOff>
    </xdr:from>
    <xdr:to>
      <xdr:col>5</xdr:col>
      <xdr:colOff>390525</xdr:colOff>
      <xdr:row>3</xdr:row>
      <xdr:rowOff>57150</xdr:rowOff>
    </xdr:to>
    <xdr:pic>
      <xdr:nvPicPr>
        <xdr:cNvPr id="2" name="Графический объект1"/>
        <xdr:cNvPicPr/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234951" y="85726"/>
          <a:ext cx="2403474" cy="895349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114300</xdr:rowOff>
    </xdr:from>
    <xdr:ext cx="3238500" cy="1282700"/>
    <xdr:pic>
      <xdr:nvPicPr>
        <xdr:cNvPr id="2" name="Графический объект1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" y="114300"/>
          <a:ext cx="3238500" cy="1282700"/>
        </a:xfrm>
        <a:prstGeom prst="rect">
          <a:avLst/>
        </a:prstGeom>
        <a:noFill/>
        <a:ln>
          <a:noFill/>
          <a:prstDash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831215</xdr:colOff>
      <xdr:row>4</xdr:row>
      <xdr:rowOff>88900</xdr:rowOff>
    </xdr:to>
    <xdr:pic>
      <xdr:nvPicPr>
        <xdr:cNvPr id="5" name="Графический объект1"/>
        <xdr:cNvPicPr/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0" y="314325"/>
          <a:ext cx="3488690" cy="10318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638175</xdr:colOff>
      <xdr:row>5</xdr:row>
      <xdr:rowOff>76200</xdr:rowOff>
    </xdr:to>
    <xdr:pic>
      <xdr:nvPicPr>
        <xdr:cNvPr id="410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3295650" cy="1514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647700</xdr:colOff>
      <xdr:row>0</xdr:row>
      <xdr:rowOff>28575</xdr:rowOff>
    </xdr:from>
    <xdr:to>
      <xdr:col>32</xdr:col>
      <xdr:colOff>0</xdr:colOff>
      <xdr:row>5</xdr:row>
      <xdr:rowOff>114300</xdr:rowOff>
    </xdr:to>
    <xdr:pic>
      <xdr:nvPicPr>
        <xdr:cNvPr id="4109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3131" t="27411" r="22910" b="46112"/>
        <a:stretch>
          <a:fillRect/>
        </a:stretch>
      </xdr:blipFill>
      <xdr:spPr bwMode="auto">
        <a:xfrm>
          <a:off x="3305175" y="28575"/>
          <a:ext cx="49911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95248</xdr:colOff>
      <xdr:row>1</xdr:row>
      <xdr:rowOff>95252</xdr:rowOff>
    </xdr:from>
    <xdr:to>
      <xdr:col>1</xdr:col>
      <xdr:colOff>809625</xdr:colOff>
      <xdr:row>8</xdr:row>
      <xdr:rowOff>9526</xdr:rowOff>
    </xdr:to>
    <xdr:pic>
      <xdr:nvPicPr>
        <xdr:cNvPr id="5" name="Графический объект1"/>
        <xdr:cNvPicPr/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95248" y="95252"/>
          <a:ext cx="2771777" cy="1047748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7</xdr:row>
      <xdr:rowOff>9525</xdr:rowOff>
    </xdr:from>
    <xdr:to>
      <xdr:col>6</xdr:col>
      <xdr:colOff>38100</xdr:colOff>
      <xdr:row>14</xdr:row>
      <xdr:rowOff>190500</xdr:rowOff>
    </xdr:to>
    <xdr:pic>
      <xdr:nvPicPr>
        <xdr:cNvPr id="2" name="Picture 13" descr="C:\Documents and Settings\1.HOME\Рабочий стол\деревья\A04(b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7950" y="723900"/>
          <a:ext cx="4953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31</xdr:row>
      <xdr:rowOff>9525</xdr:rowOff>
    </xdr:from>
    <xdr:to>
      <xdr:col>5</xdr:col>
      <xdr:colOff>1562100</xdr:colOff>
      <xdr:row>39</xdr:row>
      <xdr:rowOff>19050</xdr:rowOff>
    </xdr:to>
    <xdr:pic>
      <xdr:nvPicPr>
        <xdr:cNvPr id="3" name="Изображения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28900" y="4152900"/>
          <a:ext cx="5143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39</xdr:row>
      <xdr:rowOff>19050</xdr:rowOff>
    </xdr:from>
    <xdr:to>
      <xdr:col>1</xdr:col>
      <xdr:colOff>1704975</xdr:colOff>
      <xdr:row>46</xdr:row>
      <xdr:rowOff>200025</xdr:rowOff>
    </xdr:to>
    <xdr:pic>
      <xdr:nvPicPr>
        <xdr:cNvPr id="4" name="Изображения 5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3875" y="5305425"/>
          <a:ext cx="5238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23</xdr:row>
      <xdr:rowOff>0</xdr:rowOff>
    </xdr:from>
    <xdr:to>
      <xdr:col>2</xdr:col>
      <xdr:colOff>19050</xdr:colOff>
      <xdr:row>31</xdr:row>
      <xdr:rowOff>0</xdr:rowOff>
    </xdr:to>
    <xdr:pic>
      <xdr:nvPicPr>
        <xdr:cNvPr id="5" name="Picture 18" descr="C:\Documents and Settings\1.HOME\Рабочий стол\деревья\sbl-145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2925" y="3000375"/>
          <a:ext cx="504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219075</xdr:colOff>
      <xdr:row>53</xdr:row>
      <xdr:rowOff>0</xdr:rowOff>
    </xdr:from>
    <xdr:to>
      <xdr:col>2</xdr:col>
      <xdr:colOff>400050</xdr:colOff>
      <xdr:row>53</xdr:row>
      <xdr:rowOff>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19075" y="6572250"/>
          <a:ext cx="1228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15</xdr:row>
      <xdr:rowOff>0</xdr:rowOff>
    </xdr:from>
    <xdr:to>
      <xdr:col>2</xdr:col>
      <xdr:colOff>19050</xdr:colOff>
      <xdr:row>22</xdr:row>
      <xdr:rowOff>190500</xdr:rowOff>
    </xdr:to>
    <xdr:pic>
      <xdr:nvPicPr>
        <xdr:cNvPr id="7" name="Picture 20" descr="C:\Documents and Settings\1.HOME\Рабочий стол\китай\фото светотехники\sbl-a05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42925" y="1857375"/>
          <a:ext cx="504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38100</xdr:rowOff>
    </xdr:from>
    <xdr:to>
      <xdr:col>6</xdr:col>
      <xdr:colOff>123825</xdr:colOff>
      <xdr:row>46</xdr:row>
      <xdr:rowOff>200025</xdr:rowOff>
    </xdr:to>
    <xdr:pic>
      <xdr:nvPicPr>
        <xdr:cNvPr id="8" name="Picture 22" descr="C:\Documents and Settings\1.HOME\Рабочий стол\китай\фото светотехники\большое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619375" y="5324475"/>
          <a:ext cx="5238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238125</xdr:colOff>
      <xdr:row>63</xdr:row>
      <xdr:rowOff>0</xdr:rowOff>
    </xdr:from>
    <xdr:to>
      <xdr:col>1</xdr:col>
      <xdr:colOff>1714500</xdr:colOff>
      <xdr:row>70</xdr:row>
      <xdr:rowOff>171450</xdr:rowOff>
    </xdr:to>
    <xdr:pic>
      <xdr:nvPicPr>
        <xdr:cNvPr id="9" name="Изображения 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8125" y="8001000"/>
          <a:ext cx="8096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63</xdr:row>
      <xdr:rowOff>0</xdr:rowOff>
    </xdr:from>
    <xdr:to>
      <xdr:col>5</xdr:col>
      <xdr:colOff>1524000</xdr:colOff>
      <xdr:row>70</xdr:row>
      <xdr:rowOff>171450</xdr:rowOff>
    </xdr:to>
    <xdr:pic>
      <xdr:nvPicPr>
        <xdr:cNvPr id="10" name="Изображения 1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619375" y="8001000"/>
          <a:ext cx="5238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73</xdr:row>
      <xdr:rowOff>9525</xdr:rowOff>
    </xdr:from>
    <xdr:to>
      <xdr:col>2</xdr:col>
      <xdr:colOff>19050</xdr:colOff>
      <xdr:row>80</xdr:row>
      <xdr:rowOff>171450</xdr:rowOff>
    </xdr:to>
    <xdr:pic>
      <xdr:nvPicPr>
        <xdr:cNvPr id="11" name="Picture 14" descr="C:\Documents and Settings\1.HOME\Рабочий стол\Новая папка (4)\P1280070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52450" y="9439275"/>
          <a:ext cx="4953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89</xdr:row>
      <xdr:rowOff>38100</xdr:rowOff>
    </xdr:from>
    <xdr:to>
      <xdr:col>2</xdr:col>
      <xdr:colOff>19050</xdr:colOff>
      <xdr:row>97</xdr:row>
      <xdr:rowOff>19050</xdr:rowOff>
    </xdr:to>
    <xdr:pic>
      <xdr:nvPicPr>
        <xdr:cNvPr id="12" name="Picture 18" descr="C:\Documents and Settings\1.HOME\Рабочий стол\Новая папка (4)\P1280065.JPG"/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85800" y="11753850"/>
          <a:ext cx="3619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95250</xdr:colOff>
      <xdr:row>81</xdr:row>
      <xdr:rowOff>19050</xdr:rowOff>
    </xdr:from>
    <xdr:to>
      <xdr:col>6</xdr:col>
      <xdr:colOff>38100</xdr:colOff>
      <xdr:row>88</xdr:row>
      <xdr:rowOff>238125</xdr:rowOff>
    </xdr:to>
    <xdr:pic>
      <xdr:nvPicPr>
        <xdr:cNvPr id="13" name="Picture 19" descr="C:\Documents and Settings\1.HOME\Рабочий стол\Новая папка (4)\P1280067.JPG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14625" y="10591800"/>
          <a:ext cx="428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57150</xdr:colOff>
      <xdr:row>73</xdr:row>
      <xdr:rowOff>9525</xdr:rowOff>
    </xdr:from>
    <xdr:to>
      <xdr:col>6</xdr:col>
      <xdr:colOff>38100</xdr:colOff>
      <xdr:row>80</xdr:row>
      <xdr:rowOff>190500</xdr:rowOff>
    </xdr:to>
    <xdr:pic>
      <xdr:nvPicPr>
        <xdr:cNvPr id="14" name="Picture 20" descr="C:\Documents and Settings\1.HOME\Рабочий стол\Новая папка (4)\P1280076.JPG"/>
        <xdr:cNvPicPr>
          <a:picLocks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676525" y="9439275"/>
          <a:ext cx="466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7</xdr:row>
      <xdr:rowOff>9525</xdr:rowOff>
    </xdr:from>
    <xdr:to>
      <xdr:col>2</xdr:col>
      <xdr:colOff>19050</xdr:colOff>
      <xdr:row>14</xdr:row>
      <xdr:rowOff>180975</xdr:rowOff>
    </xdr:to>
    <xdr:pic>
      <xdr:nvPicPr>
        <xdr:cNvPr id="16" name="Picture 12" descr="C:\Documents and Settings\1.HOME\Рабочий стол\деревья\А-1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52450" y="723900"/>
          <a:ext cx="4953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15</xdr:row>
      <xdr:rowOff>38100</xdr:rowOff>
    </xdr:from>
    <xdr:to>
      <xdr:col>6</xdr:col>
      <xdr:colOff>38100</xdr:colOff>
      <xdr:row>22</xdr:row>
      <xdr:rowOff>200025</xdr:rowOff>
    </xdr:to>
    <xdr:pic>
      <xdr:nvPicPr>
        <xdr:cNvPr id="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628900" y="1895475"/>
          <a:ext cx="5143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31</xdr:row>
      <xdr:rowOff>9525</xdr:rowOff>
    </xdr:from>
    <xdr:to>
      <xdr:col>1</xdr:col>
      <xdr:colOff>1562100</xdr:colOff>
      <xdr:row>38</xdr:row>
      <xdr:rowOff>209550</xdr:rowOff>
    </xdr:to>
    <xdr:pic>
      <xdr:nvPicPr>
        <xdr:cNvPr id="1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76275" y="4152900"/>
          <a:ext cx="3714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23</xdr:row>
      <xdr:rowOff>19050</xdr:rowOff>
    </xdr:from>
    <xdr:to>
      <xdr:col>6</xdr:col>
      <xdr:colOff>38100</xdr:colOff>
      <xdr:row>31</xdr:row>
      <xdr:rowOff>9525</xdr:rowOff>
    </xdr:to>
    <xdr:pic>
      <xdr:nvPicPr>
        <xdr:cNvPr id="19" name="Picture 27" descr="C:\Documents and Settings\1.HOME\Рабочий стол\Новая папка (2)\IMG_7155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647950" y="3019425"/>
          <a:ext cx="4953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54</xdr:row>
      <xdr:rowOff>0</xdr:rowOff>
    </xdr:from>
    <xdr:to>
      <xdr:col>1</xdr:col>
      <xdr:colOff>1476375</xdr:colOff>
      <xdr:row>62</xdr:row>
      <xdr:rowOff>9525</xdr:rowOff>
    </xdr:to>
    <xdr:pic>
      <xdr:nvPicPr>
        <xdr:cNvPr id="20" name="Picture 28" descr="C:\Documents and Settings\1.HOME\Рабочий стол\Новая папка (2)\IMG_7181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85800" y="6715125"/>
          <a:ext cx="3619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54</xdr:row>
      <xdr:rowOff>0</xdr:rowOff>
    </xdr:from>
    <xdr:to>
      <xdr:col>5</xdr:col>
      <xdr:colOff>1428750</xdr:colOff>
      <xdr:row>61</xdr:row>
      <xdr:rowOff>466725</xdr:rowOff>
    </xdr:to>
    <xdr:pic>
      <xdr:nvPicPr>
        <xdr:cNvPr id="21" name="Picture 29" descr="C:\Documents and Settings\1.HOME\Рабочий стол\Новая папка (2)\IMG_7165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752725" y="6715125"/>
          <a:ext cx="390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81</xdr:row>
      <xdr:rowOff>9525</xdr:rowOff>
    </xdr:from>
    <xdr:to>
      <xdr:col>1</xdr:col>
      <xdr:colOff>1600200</xdr:colOff>
      <xdr:row>88</xdr:row>
      <xdr:rowOff>247650</xdr:rowOff>
    </xdr:to>
    <xdr:pic>
      <xdr:nvPicPr>
        <xdr:cNvPr id="22" name="Picture 30" descr="C:\Documents and Settings\1.HOME\Рабочий стол\Новая папка (2)\IMG_7133.JP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04850" y="10582275"/>
          <a:ext cx="3429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88</xdr:row>
      <xdr:rowOff>238125</xdr:rowOff>
    </xdr:from>
    <xdr:to>
      <xdr:col>6</xdr:col>
      <xdr:colOff>123825</xdr:colOff>
      <xdr:row>97</xdr:row>
      <xdr:rowOff>9525</xdr:rowOff>
    </xdr:to>
    <xdr:pic>
      <xdr:nvPicPr>
        <xdr:cNvPr id="23" name="Picture 31" descr="C:\Documents and Settings\1.HOME\Рабочий стол\Новая папка (2)\IMG_7135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647950" y="11715750"/>
          <a:ext cx="495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2</xdr:col>
      <xdr:colOff>590550</xdr:colOff>
      <xdr:row>3</xdr:row>
      <xdr:rowOff>0</xdr:rowOff>
    </xdr:to>
    <xdr:pic>
      <xdr:nvPicPr>
        <xdr:cNvPr id="25" name="Графический объект1"/>
        <xdr:cNvPicPr/>
      </xdr:nvPicPr>
      <xdr:blipFill>
        <a:blip xmlns:r="http://schemas.openxmlformats.org/officeDocument/2006/relationships" r:embed="rId22" cstate="print">
          <a:lum/>
          <a:alphaModFix/>
        </a:blip>
        <a:srcRect/>
        <a:stretch>
          <a:fillRect/>
        </a:stretch>
      </xdr:blipFill>
      <xdr:spPr>
        <a:xfrm>
          <a:off x="9525" y="0"/>
          <a:ext cx="2466975" cy="6477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2</xdr:col>
      <xdr:colOff>581025</xdr:colOff>
      <xdr:row>52</xdr:row>
      <xdr:rowOff>114300</xdr:rowOff>
    </xdr:to>
    <xdr:pic>
      <xdr:nvPicPr>
        <xdr:cNvPr id="26" name="Графический объект1"/>
        <xdr:cNvPicPr/>
      </xdr:nvPicPr>
      <xdr:blipFill>
        <a:blip xmlns:r="http://schemas.openxmlformats.org/officeDocument/2006/relationships" r:embed="rId22" cstate="print">
          <a:lum/>
          <a:alphaModFix/>
        </a:blip>
        <a:srcRect/>
        <a:stretch>
          <a:fillRect/>
        </a:stretch>
      </xdr:blipFill>
      <xdr:spPr>
        <a:xfrm>
          <a:off x="0" y="0"/>
          <a:ext cx="2466975" cy="6477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1"/>
  <sheetViews>
    <sheetView showZeros="0" view="pageBreakPreview" zoomScale="75" zoomScaleNormal="75" zoomScaleSheetLayoutView="75" workbookViewId="0">
      <selection activeCell="N18" sqref="N18"/>
    </sheetView>
  </sheetViews>
  <sheetFormatPr defaultRowHeight="12.75" x14ac:dyDescent="0.2"/>
  <cols>
    <col min="1" max="1" width="39.85546875" style="315" customWidth="1"/>
    <col min="2" max="2" width="14.85546875" style="315" customWidth="1"/>
    <col min="3" max="3" width="13.7109375" customWidth="1"/>
    <col min="4" max="4" width="5.7109375" customWidth="1"/>
    <col min="5" max="5" width="11.85546875" customWidth="1"/>
    <col min="6" max="6" width="12" customWidth="1"/>
    <col min="7" max="7" width="11" customWidth="1"/>
    <col min="8" max="8" width="9.42578125" hidden="1" customWidth="1"/>
    <col min="9" max="9" width="9.140625" style="139"/>
  </cols>
  <sheetData>
    <row r="1" spans="1:10" ht="24.75" customHeight="1" x14ac:dyDescent="0.25">
      <c r="A1"/>
      <c r="B1" s="248"/>
    </row>
    <row r="2" spans="1:10" ht="26.25" customHeight="1" x14ac:dyDescent="0.3">
      <c r="A2"/>
      <c r="B2" s="8"/>
      <c r="C2" s="358" t="s">
        <v>406</v>
      </c>
      <c r="D2" s="358"/>
      <c r="E2" s="358"/>
      <c r="F2" s="358"/>
      <c r="G2" s="358"/>
      <c r="H2" s="358"/>
      <c r="I2" s="358"/>
      <c r="J2" s="139"/>
    </row>
    <row r="3" spans="1:10" ht="21.75" customHeight="1" x14ac:dyDescent="0.3">
      <c r="A3" s="8"/>
      <c r="C3" s="358"/>
      <c r="D3" s="358"/>
      <c r="E3" s="358"/>
      <c r="F3" s="358"/>
      <c r="G3" s="358"/>
      <c r="H3" s="358"/>
      <c r="I3" s="358"/>
    </row>
    <row r="4" spans="1:10" ht="26.25" customHeight="1" x14ac:dyDescent="0.3">
      <c r="A4" s="8"/>
      <c r="B4" s="248"/>
      <c r="C4" s="358"/>
      <c r="D4" s="358"/>
      <c r="E4" s="358"/>
      <c r="F4" s="358"/>
      <c r="G4" s="358"/>
      <c r="H4" s="358"/>
      <c r="I4" s="358"/>
    </row>
    <row r="5" spans="1:10" ht="9" customHeight="1" x14ac:dyDescent="0.3">
      <c r="A5" s="8"/>
      <c r="B5" s="248"/>
      <c r="C5" s="358"/>
      <c r="D5" s="358"/>
      <c r="E5" s="358"/>
      <c r="F5" s="358"/>
      <c r="G5" s="358"/>
      <c r="H5" s="358"/>
      <c r="I5" s="358"/>
    </row>
    <row r="6" spans="1:10" ht="20.25" thickBot="1" x14ac:dyDescent="0.35">
      <c r="A6" s="359" t="s">
        <v>142</v>
      </c>
      <c r="B6" s="360"/>
      <c r="C6" s="360"/>
      <c r="D6" s="360"/>
      <c r="E6" s="361"/>
      <c r="F6" s="361"/>
      <c r="G6" s="361"/>
      <c r="H6" s="361"/>
      <c r="I6" s="361"/>
    </row>
    <row r="7" spans="1:10" ht="69.75" customHeight="1" thickBot="1" x14ac:dyDescent="0.25">
      <c r="A7" s="122" t="s">
        <v>90</v>
      </c>
      <c r="B7" s="123" t="s">
        <v>18</v>
      </c>
      <c r="C7" s="124" t="s">
        <v>404</v>
      </c>
      <c r="D7" s="123" t="s">
        <v>2</v>
      </c>
      <c r="E7" s="128" t="s">
        <v>139</v>
      </c>
      <c r="F7" s="128" t="s">
        <v>61</v>
      </c>
      <c r="G7" s="128" t="s">
        <v>62</v>
      </c>
      <c r="H7" s="128" t="s">
        <v>26</v>
      </c>
      <c r="I7" s="171" t="s">
        <v>25</v>
      </c>
    </row>
    <row r="8" spans="1:10" ht="18" customHeight="1" x14ac:dyDescent="0.4">
      <c r="A8" s="21" t="s">
        <v>68</v>
      </c>
      <c r="B8" s="25" t="s">
        <v>89</v>
      </c>
      <c r="C8" s="27" t="s">
        <v>16</v>
      </c>
      <c r="D8" s="28" t="s">
        <v>20</v>
      </c>
      <c r="E8" s="56">
        <f>SUM(H8*1.19)</f>
        <v>813.95999999999992</v>
      </c>
      <c r="F8" s="56">
        <f>SUM(H8*1.24)</f>
        <v>848.16</v>
      </c>
      <c r="G8" s="56">
        <f>SUM(H8*1.4)</f>
        <v>957.59999999999991</v>
      </c>
      <c r="H8" s="204">
        <v>684</v>
      </c>
      <c r="I8" s="170">
        <v>3.05</v>
      </c>
    </row>
    <row r="9" spans="1:10" ht="16.5" customHeight="1" x14ac:dyDescent="0.4">
      <c r="A9" s="21" t="s">
        <v>77</v>
      </c>
      <c r="B9" s="34" t="s">
        <v>19</v>
      </c>
      <c r="C9" s="36" t="s">
        <v>10</v>
      </c>
      <c r="D9" s="37" t="s">
        <v>20</v>
      </c>
      <c r="E9" s="56">
        <f t="shared" ref="E9:E20" si="0">SUM(H9*1.19)</f>
        <v>2233.2372999999998</v>
      </c>
      <c r="F9" s="56">
        <f t="shared" ref="F9:F20" si="1">SUM(H9*1.24)</f>
        <v>2327.0708</v>
      </c>
      <c r="G9" s="56">
        <f t="shared" ref="G9:G26" si="2">SUM(H9*1.4)</f>
        <v>2627.3379999999997</v>
      </c>
      <c r="H9" s="205">
        <v>1876.67</v>
      </c>
      <c r="I9" s="141">
        <v>11.2</v>
      </c>
    </row>
    <row r="10" spans="1:10" ht="17.25" customHeight="1" x14ac:dyDescent="0.4">
      <c r="A10" s="21" t="s">
        <v>88</v>
      </c>
      <c r="B10" s="34" t="s">
        <v>19</v>
      </c>
      <c r="C10" s="320" t="s">
        <v>393</v>
      </c>
      <c r="D10" s="37" t="s">
        <v>20</v>
      </c>
      <c r="E10" s="56">
        <f t="shared" si="0"/>
        <v>2596.58</v>
      </c>
      <c r="F10" s="56">
        <f t="shared" si="1"/>
        <v>2705.68</v>
      </c>
      <c r="G10" s="56">
        <f t="shared" si="2"/>
        <v>3054.7999999999997</v>
      </c>
      <c r="H10" s="205">
        <v>2182</v>
      </c>
      <c r="I10" s="141">
        <v>13.4</v>
      </c>
    </row>
    <row r="11" spans="1:10" ht="17.25" customHeight="1" x14ac:dyDescent="0.3">
      <c r="A11" s="169"/>
      <c r="B11" s="34" t="s">
        <v>19</v>
      </c>
      <c r="C11" s="43" t="s">
        <v>8</v>
      </c>
      <c r="D11" s="37" t="s">
        <v>20</v>
      </c>
      <c r="E11" s="56">
        <f t="shared" si="0"/>
        <v>2720.3399999999997</v>
      </c>
      <c r="F11" s="56">
        <f t="shared" si="1"/>
        <v>2834.64</v>
      </c>
      <c r="G11" s="56">
        <f t="shared" si="2"/>
        <v>3200.3999999999996</v>
      </c>
      <c r="H11" s="205">
        <v>2286</v>
      </c>
      <c r="I11" s="141">
        <v>14.9</v>
      </c>
    </row>
    <row r="12" spans="1:10" ht="17.25" customHeight="1" x14ac:dyDescent="0.3">
      <c r="A12" s="168" t="s">
        <v>87</v>
      </c>
      <c r="B12" s="34" t="s">
        <v>19</v>
      </c>
      <c r="C12" s="43" t="s">
        <v>394</v>
      </c>
      <c r="D12" s="37" t="s">
        <v>20</v>
      </c>
      <c r="E12" s="56">
        <f t="shared" si="0"/>
        <v>3737.1045599999998</v>
      </c>
      <c r="F12" s="56">
        <f t="shared" si="1"/>
        <v>3894.1257599999999</v>
      </c>
      <c r="G12" s="56">
        <f t="shared" si="2"/>
        <v>4396.5935999999992</v>
      </c>
      <c r="H12" s="205">
        <v>3140.424</v>
      </c>
      <c r="I12" s="141">
        <v>18.600000000000001</v>
      </c>
    </row>
    <row r="13" spans="1:10" ht="17.25" customHeight="1" x14ac:dyDescent="0.3">
      <c r="A13" s="44" t="s">
        <v>86</v>
      </c>
      <c r="B13" s="34" t="s">
        <v>19</v>
      </c>
      <c r="C13" s="43" t="s">
        <v>9</v>
      </c>
      <c r="D13" s="37" t="s">
        <v>20</v>
      </c>
      <c r="E13" s="56">
        <f t="shared" si="0"/>
        <v>4070.99</v>
      </c>
      <c r="F13" s="56">
        <f t="shared" si="1"/>
        <v>4242.04</v>
      </c>
      <c r="G13" s="56">
        <f t="shared" si="2"/>
        <v>4789.3999999999996</v>
      </c>
      <c r="H13" s="205">
        <v>3421</v>
      </c>
      <c r="I13" s="141">
        <v>22.3</v>
      </c>
    </row>
    <row r="14" spans="1:10" ht="17.25" customHeight="1" x14ac:dyDescent="0.3">
      <c r="A14" s="167" t="s">
        <v>80</v>
      </c>
      <c r="B14" s="34" t="s">
        <v>19</v>
      </c>
      <c r="C14" s="43" t="s">
        <v>11</v>
      </c>
      <c r="D14" s="37" t="s">
        <v>20</v>
      </c>
      <c r="E14" s="56">
        <f t="shared" si="0"/>
        <v>5439.49</v>
      </c>
      <c r="F14" s="56">
        <f t="shared" si="1"/>
        <v>5668.04</v>
      </c>
      <c r="G14" s="56">
        <f t="shared" si="2"/>
        <v>6399.4</v>
      </c>
      <c r="H14" s="205">
        <v>4571</v>
      </c>
      <c r="I14" s="141">
        <v>29.8</v>
      </c>
    </row>
    <row r="15" spans="1:10" ht="17.25" customHeight="1" x14ac:dyDescent="0.3">
      <c r="A15" s="45"/>
      <c r="B15" s="34" t="s">
        <v>19</v>
      </c>
      <c r="C15" s="43" t="s">
        <v>12</v>
      </c>
      <c r="D15" s="37" t="s">
        <v>20</v>
      </c>
      <c r="E15" s="56">
        <f t="shared" si="0"/>
        <v>6529.53</v>
      </c>
      <c r="F15" s="56">
        <f t="shared" si="1"/>
        <v>6803.88</v>
      </c>
      <c r="G15" s="56">
        <f t="shared" si="2"/>
        <v>7681.7999999999993</v>
      </c>
      <c r="H15" s="205">
        <v>5487</v>
      </c>
      <c r="I15" s="141">
        <v>37.200000000000003</v>
      </c>
    </row>
    <row r="16" spans="1:10" ht="17.25" customHeight="1" x14ac:dyDescent="0.3">
      <c r="A16" s="45"/>
      <c r="B16" s="34" t="s">
        <v>19</v>
      </c>
      <c r="C16" s="43" t="s">
        <v>13</v>
      </c>
      <c r="D16" s="37" t="s">
        <v>20</v>
      </c>
      <c r="E16" s="56">
        <f t="shared" si="0"/>
        <v>7515.2783999999992</v>
      </c>
      <c r="F16" s="56">
        <f t="shared" si="1"/>
        <v>7831.0463999999993</v>
      </c>
      <c r="G16" s="56">
        <f t="shared" si="2"/>
        <v>8841.503999999999</v>
      </c>
      <c r="H16" s="205">
        <v>6315.36</v>
      </c>
      <c r="I16" s="141">
        <v>44.6</v>
      </c>
    </row>
    <row r="17" spans="1:9" ht="17.25" customHeight="1" x14ac:dyDescent="0.3">
      <c r="A17" s="339"/>
      <c r="B17" s="34" t="s">
        <v>19</v>
      </c>
      <c r="C17" s="43" t="s">
        <v>14</v>
      </c>
      <c r="D17" s="37" t="s">
        <v>20</v>
      </c>
      <c r="E17" s="56">
        <f t="shared" si="0"/>
        <v>10025.988000000001</v>
      </c>
      <c r="F17" s="56">
        <f t="shared" si="1"/>
        <v>10447.248000000001</v>
      </c>
      <c r="G17" s="56">
        <f t="shared" si="2"/>
        <v>11795.28</v>
      </c>
      <c r="H17" s="205">
        <v>8425.2000000000007</v>
      </c>
      <c r="I17" s="141">
        <v>59.5</v>
      </c>
    </row>
    <row r="18" spans="1:9" ht="16.5" customHeight="1" x14ac:dyDescent="0.3">
      <c r="A18" s="46"/>
      <c r="B18" s="34" t="s">
        <v>19</v>
      </c>
      <c r="C18" s="43" t="s">
        <v>15</v>
      </c>
      <c r="D18" s="37" t="s">
        <v>20</v>
      </c>
      <c r="E18" s="56">
        <f t="shared" si="0"/>
        <v>13059.06</v>
      </c>
      <c r="F18" s="56">
        <f t="shared" si="1"/>
        <v>13607.76</v>
      </c>
      <c r="G18" s="56">
        <f t="shared" si="2"/>
        <v>15363.599999999999</v>
      </c>
      <c r="H18" s="205">
        <v>10974</v>
      </c>
      <c r="I18" s="141">
        <v>74.400000000000006</v>
      </c>
    </row>
    <row r="19" spans="1:9" ht="16.5" customHeight="1" x14ac:dyDescent="0.3">
      <c r="A19" s="166"/>
      <c r="B19" s="34" t="s">
        <v>19</v>
      </c>
      <c r="C19" s="48" t="s">
        <v>396</v>
      </c>
      <c r="D19" s="37" t="s">
        <v>20</v>
      </c>
      <c r="E19" s="56">
        <f t="shared" si="0"/>
        <v>15047.407199999998</v>
      </c>
      <c r="F19" s="56">
        <f t="shared" si="1"/>
        <v>15679.651199999998</v>
      </c>
      <c r="G19" s="56">
        <f t="shared" si="2"/>
        <v>17702.831999999999</v>
      </c>
      <c r="H19" s="205">
        <v>12644.88</v>
      </c>
      <c r="I19" s="141">
        <v>89.3</v>
      </c>
    </row>
    <row r="20" spans="1:9" ht="16.5" customHeight="1" x14ac:dyDescent="0.3">
      <c r="A20" s="166"/>
      <c r="B20" s="34" t="s">
        <v>19</v>
      </c>
      <c r="C20" s="48" t="s">
        <v>403</v>
      </c>
      <c r="D20" s="37" t="s">
        <v>20</v>
      </c>
      <c r="E20" s="56">
        <f t="shared" si="0"/>
        <v>23192.897700000001</v>
      </c>
      <c r="F20" s="56">
        <f t="shared" si="1"/>
        <v>24167.389200000001</v>
      </c>
      <c r="G20" s="56">
        <f t="shared" si="2"/>
        <v>27285.762000000002</v>
      </c>
      <c r="H20" s="205">
        <v>19489.830000000002</v>
      </c>
      <c r="I20" s="141">
        <v>111.6</v>
      </c>
    </row>
    <row r="21" spans="1:9" ht="16.5" hidden="1" customHeight="1" x14ac:dyDescent="0.3">
      <c r="A21" s="166"/>
      <c r="B21" s="34" t="s">
        <v>19</v>
      </c>
      <c r="C21" s="48" t="s">
        <v>23</v>
      </c>
      <c r="D21" s="37" t="s">
        <v>20</v>
      </c>
      <c r="E21" s="56">
        <f t="shared" ref="E21:E26" si="3">SUM(H21*1.19)</f>
        <v>25733.369200000001</v>
      </c>
      <c r="F21" s="56">
        <f t="shared" ref="F21:F26" si="4">SUM(H21*1.24)</f>
        <v>26814.603200000001</v>
      </c>
      <c r="G21" s="56">
        <f t="shared" si="2"/>
        <v>30274.552</v>
      </c>
      <c r="H21" s="205">
        <v>21624.68</v>
      </c>
      <c r="I21" s="141">
        <v>119.04</v>
      </c>
    </row>
    <row r="22" spans="1:9" ht="16.5" hidden="1" customHeight="1" x14ac:dyDescent="0.3">
      <c r="A22" s="166"/>
      <c r="B22" s="34" t="s">
        <v>19</v>
      </c>
      <c r="C22" s="48" t="s">
        <v>400</v>
      </c>
      <c r="D22" s="37" t="s">
        <v>20</v>
      </c>
      <c r="E22" s="56">
        <f t="shared" si="3"/>
        <v>28955.446520000001</v>
      </c>
      <c r="F22" s="56">
        <f t="shared" si="4"/>
        <v>30172.06192</v>
      </c>
      <c r="G22" s="56">
        <f t="shared" si="2"/>
        <v>34065.231200000002</v>
      </c>
      <c r="H22" s="205">
        <v>24332.308000000001</v>
      </c>
      <c r="I22" s="141">
        <v>133.91999999999999</v>
      </c>
    </row>
    <row r="23" spans="1:9" ht="16.5" hidden="1" customHeight="1" x14ac:dyDescent="0.3">
      <c r="A23" s="166"/>
      <c r="B23" s="34" t="s">
        <v>19</v>
      </c>
      <c r="C23" s="48" t="s">
        <v>24</v>
      </c>
      <c r="D23" s="37" t="s">
        <v>20</v>
      </c>
      <c r="E23" s="56">
        <f t="shared" si="3"/>
        <v>34475.918400000002</v>
      </c>
      <c r="F23" s="56">
        <f t="shared" si="4"/>
        <v>35924.486400000002</v>
      </c>
      <c r="G23" s="56">
        <f t="shared" si="2"/>
        <v>40559.903999999995</v>
      </c>
      <c r="H23" s="205">
        <v>28971.360000000001</v>
      </c>
      <c r="I23" s="141">
        <v>148.81</v>
      </c>
    </row>
    <row r="24" spans="1:9" ht="16.5" hidden="1" customHeight="1" x14ac:dyDescent="0.3">
      <c r="A24" s="166"/>
      <c r="B24" s="34" t="s">
        <v>19</v>
      </c>
      <c r="C24" s="48" t="s">
        <v>399</v>
      </c>
      <c r="D24" s="37" t="s">
        <v>20</v>
      </c>
      <c r="E24" s="56">
        <f t="shared" si="3"/>
        <v>37928.144100000005</v>
      </c>
      <c r="F24" s="56">
        <f t="shared" si="4"/>
        <v>39521.763600000006</v>
      </c>
      <c r="G24" s="56">
        <f t="shared" si="2"/>
        <v>44621.346000000005</v>
      </c>
      <c r="H24" s="205">
        <v>31872.390000000003</v>
      </c>
      <c r="I24" s="141">
        <v>163.69</v>
      </c>
    </row>
    <row r="25" spans="1:9" ht="16.5" hidden="1" customHeight="1" x14ac:dyDescent="0.3">
      <c r="A25" s="166"/>
      <c r="B25" s="34" t="s">
        <v>19</v>
      </c>
      <c r="C25" s="48" t="s">
        <v>398</v>
      </c>
      <c r="D25" s="37" t="s">
        <v>20</v>
      </c>
      <c r="E25" s="56">
        <f t="shared" si="3"/>
        <v>41380.369800000008</v>
      </c>
      <c r="F25" s="56">
        <f t="shared" si="4"/>
        <v>43119.04080000001</v>
      </c>
      <c r="G25" s="56">
        <f t="shared" si="2"/>
        <v>48682.788000000008</v>
      </c>
      <c r="H25" s="205">
        <v>34773.420000000006</v>
      </c>
      <c r="I25" s="141">
        <v>178.57</v>
      </c>
    </row>
    <row r="26" spans="1:9" ht="16.5" customHeight="1" x14ac:dyDescent="0.3">
      <c r="A26" s="166"/>
      <c r="B26" s="165" t="s">
        <v>19</v>
      </c>
      <c r="C26" s="334" t="s">
        <v>30</v>
      </c>
      <c r="D26" s="52" t="s">
        <v>20</v>
      </c>
      <c r="E26" s="56">
        <f t="shared" si="3"/>
        <v>41527.810799999999</v>
      </c>
      <c r="F26" s="56">
        <f t="shared" si="4"/>
        <v>43272.676800000001</v>
      </c>
      <c r="G26" s="56">
        <f t="shared" si="2"/>
        <v>48856.248</v>
      </c>
      <c r="H26" s="206">
        <v>34897.32</v>
      </c>
      <c r="I26" s="154">
        <v>186.01</v>
      </c>
    </row>
    <row r="27" spans="1:9" ht="9.75" customHeight="1" x14ac:dyDescent="0.3">
      <c r="A27" s="105"/>
      <c r="B27" s="80"/>
      <c r="C27" s="80"/>
      <c r="D27" s="80"/>
      <c r="E27" s="106"/>
      <c r="F27" s="106"/>
      <c r="G27" s="106"/>
      <c r="H27" s="106"/>
      <c r="I27" s="153"/>
    </row>
    <row r="28" spans="1:9" ht="18" customHeight="1" x14ac:dyDescent="0.3">
      <c r="A28" s="159" t="s">
        <v>85</v>
      </c>
      <c r="B28" s="34" t="s">
        <v>19</v>
      </c>
      <c r="C28" s="43" t="s">
        <v>8</v>
      </c>
      <c r="D28" s="37" t="s">
        <v>20</v>
      </c>
      <c r="E28" s="57">
        <f>SUM(H28*1.19)</f>
        <v>2805.3988199999999</v>
      </c>
      <c r="F28" s="57">
        <f>SUM(H28*1.24)</f>
        <v>2923.2727199999999</v>
      </c>
      <c r="G28" s="57">
        <f>SUM(H28*1.4)</f>
        <v>3300.4692</v>
      </c>
      <c r="H28" s="204">
        <v>2357.4780000000001</v>
      </c>
      <c r="I28" s="141">
        <v>14.9</v>
      </c>
    </row>
    <row r="29" spans="1:9" ht="17.25" customHeight="1" x14ac:dyDescent="0.3">
      <c r="A29" s="158" t="s">
        <v>82</v>
      </c>
      <c r="B29" s="34" t="s">
        <v>19</v>
      </c>
      <c r="C29" s="43" t="s">
        <v>394</v>
      </c>
      <c r="D29" s="37" t="s">
        <v>20</v>
      </c>
      <c r="E29" s="56">
        <f t="shared" ref="E29:E33" si="5">SUM(H29*1.19)</f>
        <v>3502.0414799999994</v>
      </c>
      <c r="F29" s="56">
        <f t="shared" ref="F29:F33" si="6">SUM(H29*1.24)</f>
        <v>3649.1860799999999</v>
      </c>
      <c r="G29" s="56">
        <f t="shared" ref="G29:G33" si="7">SUM(H29*1.4)</f>
        <v>4120.0487999999996</v>
      </c>
      <c r="H29" s="205">
        <v>2942.8919999999998</v>
      </c>
      <c r="I29" s="141">
        <v>18.600000000000001</v>
      </c>
    </row>
    <row r="30" spans="1:9" ht="15.75" customHeight="1" x14ac:dyDescent="0.3">
      <c r="A30" s="159" t="s">
        <v>84</v>
      </c>
      <c r="B30" s="34" t="s">
        <v>19</v>
      </c>
      <c r="C30" s="43" t="s">
        <v>9</v>
      </c>
      <c r="D30" s="37" t="s">
        <v>20</v>
      </c>
      <c r="E30" s="56">
        <f t="shared" si="5"/>
        <v>4195.9399999999996</v>
      </c>
      <c r="F30" s="56">
        <f t="shared" si="6"/>
        <v>4372.24</v>
      </c>
      <c r="G30" s="56">
        <f t="shared" si="7"/>
        <v>4936.3999999999996</v>
      </c>
      <c r="H30" s="205">
        <v>3526</v>
      </c>
      <c r="I30" s="141">
        <v>22.3</v>
      </c>
    </row>
    <row r="31" spans="1:9" ht="15.75" customHeight="1" x14ac:dyDescent="0.3">
      <c r="A31" s="159" t="s">
        <v>83</v>
      </c>
      <c r="B31" s="34" t="s">
        <v>19</v>
      </c>
      <c r="C31" s="43" t="s">
        <v>11</v>
      </c>
      <c r="D31" s="37" t="s">
        <v>20</v>
      </c>
      <c r="E31" s="56">
        <f t="shared" si="5"/>
        <v>5607.28</v>
      </c>
      <c r="F31" s="56">
        <f t="shared" si="6"/>
        <v>5842.88</v>
      </c>
      <c r="G31" s="56">
        <f t="shared" si="7"/>
        <v>6596.7999999999993</v>
      </c>
      <c r="H31" s="205">
        <v>4712</v>
      </c>
      <c r="I31" s="141">
        <v>29.8</v>
      </c>
    </row>
    <row r="32" spans="1:9" ht="15.75" customHeight="1" x14ac:dyDescent="0.3">
      <c r="A32" s="158" t="s">
        <v>82</v>
      </c>
      <c r="B32" s="34" t="s">
        <v>19</v>
      </c>
      <c r="C32" s="43" t="s">
        <v>12</v>
      </c>
      <c r="D32" s="37" t="s">
        <v>20</v>
      </c>
      <c r="E32" s="56">
        <f t="shared" si="5"/>
        <v>7419.65</v>
      </c>
      <c r="F32" s="56">
        <f t="shared" si="6"/>
        <v>7731.4</v>
      </c>
      <c r="G32" s="56">
        <f t="shared" si="7"/>
        <v>8729</v>
      </c>
      <c r="H32" s="205">
        <v>6235</v>
      </c>
      <c r="I32" s="141">
        <v>37.200000000000003</v>
      </c>
    </row>
    <row r="33" spans="1:9" ht="15.75" customHeight="1" x14ac:dyDescent="0.3">
      <c r="B33" s="34" t="s">
        <v>19</v>
      </c>
      <c r="C33" s="43" t="s">
        <v>13</v>
      </c>
      <c r="D33" s="37" t="s">
        <v>20</v>
      </c>
      <c r="E33" s="56">
        <f t="shared" si="5"/>
        <v>8895.25</v>
      </c>
      <c r="F33" s="56">
        <f t="shared" si="6"/>
        <v>9269</v>
      </c>
      <c r="G33" s="56">
        <f t="shared" si="7"/>
        <v>10465</v>
      </c>
      <c r="H33" s="205">
        <v>7475</v>
      </c>
      <c r="I33" s="141">
        <v>44.6</v>
      </c>
    </row>
    <row r="34" spans="1:9" ht="15.75" hidden="1" customHeight="1" x14ac:dyDescent="0.3">
      <c r="A34" s="164"/>
      <c r="B34" s="34" t="s">
        <v>19</v>
      </c>
      <c r="C34" s="43" t="s">
        <v>402</v>
      </c>
      <c r="D34" s="37" t="s">
        <v>20</v>
      </c>
      <c r="E34" s="56">
        <f t="shared" ref="E34:E37" si="8">SUM(H34*1.15)</f>
        <v>9479.7512999999999</v>
      </c>
      <c r="F34" s="56">
        <f t="shared" ref="F34:F37" si="9">SUM(H34*1.2)</f>
        <v>9891.9143999999997</v>
      </c>
      <c r="G34" s="56">
        <f t="shared" ref="G34:G37" si="10">SUM(H34*1.3)</f>
        <v>10716.240600000001</v>
      </c>
      <c r="H34" s="205">
        <v>8243.2620000000006</v>
      </c>
      <c r="I34" s="141">
        <v>52.1</v>
      </c>
    </row>
    <row r="35" spans="1:9" ht="15.75" hidden="1" customHeight="1" x14ac:dyDescent="0.3">
      <c r="A35" s="146"/>
      <c r="B35" s="34" t="s">
        <v>19</v>
      </c>
      <c r="C35" s="43" t="s">
        <v>14</v>
      </c>
      <c r="D35" s="37" t="s">
        <v>20</v>
      </c>
      <c r="E35" s="56">
        <f t="shared" si="8"/>
        <v>10826.2035</v>
      </c>
      <c r="F35" s="56">
        <f t="shared" si="9"/>
        <v>11296.907999999999</v>
      </c>
      <c r="G35" s="56">
        <f t="shared" si="10"/>
        <v>12238.317000000001</v>
      </c>
      <c r="H35" s="205">
        <v>9414.09</v>
      </c>
      <c r="I35" s="141">
        <v>59.5</v>
      </c>
    </row>
    <row r="36" spans="1:9" ht="15.75" hidden="1" customHeight="1" x14ac:dyDescent="0.3">
      <c r="A36" s="163"/>
      <c r="B36" s="34" t="s">
        <v>19</v>
      </c>
      <c r="C36" s="43" t="s">
        <v>401</v>
      </c>
      <c r="D36" s="37" t="s">
        <v>20</v>
      </c>
      <c r="E36" s="56">
        <f t="shared" si="8"/>
        <v>12190.850999999999</v>
      </c>
      <c r="F36" s="56">
        <f t="shared" si="9"/>
        <v>12720.887999999999</v>
      </c>
      <c r="G36" s="56">
        <f t="shared" si="10"/>
        <v>13780.962</v>
      </c>
      <c r="H36" s="205">
        <v>10600.74</v>
      </c>
      <c r="I36" s="141">
        <v>67</v>
      </c>
    </row>
    <row r="37" spans="1:9" ht="15.75" hidden="1" customHeight="1" x14ac:dyDescent="0.3">
      <c r="A37" s="159"/>
      <c r="B37" s="34" t="s">
        <v>19</v>
      </c>
      <c r="C37" s="43" t="s">
        <v>15</v>
      </c>
      <c r="D37" s="37" t="s">
        <v>20</v>
      </c>
      <c r="E37" s="56">
        <f t="shared" si="8"/>
        <v>13537.305499999999</v>
      </c>
      <c r="F37" s="56">
        <f t="shared" si="9"/>
        <v>14125.884</v>
      </c>
      <c r="G37" s="56">
        <f t="shared" si="10"/>
        <v>15303.040999999999</v>
      </c>
      <c r="H37" s="205">
        <v>11771.57</v>
      </c>
      <c r="I37" s="141">
        <v>74.400000000000006</v>
      </c>
    </row>
    <row r="38" spans="1:9" ht="11.25" customHeight="1" x14ac:dyDescent="0.3">
      <c r="A38" s="162"/>
      <c r="B38" s="78"/>
      <c r="C38" s="338"/>
      <c r="D38" s="67" t="s">
        <v>0</v>
      </c>
      <c r="E38" s="161">
        <v>0</v>
      </c>
      <c r="F38" s="161">
        <v>0</v>
      </c>
      <c r="G38" s="161">
        <v>0</v>
      </c>
      <c r="H38" s="161">
        <v>0</v>
      </c>
      <c r="I38" s="160"/>
    </row>
    <row r="39" spans="1:9" ht="17.25" customHeight="1" x14ac:dyDescent="0.3">
      <c r="A39" s="159" t="s">
        <v>81</v>
      </c>
      <c r="B39" s="157" t="s">
        <v>19</v>
      </c>
      <c r="C39" s="337" t="s">
        <v>8</v>
      </c>
      <c r="D39" s="335" t="s">
        <v>20</v>
      </c>
      <c r="E39" s="56">
        <f>SUM(H39*1.19)</f>
        <v>3084.0040000000004</v>
      </c>
      <c r="F39" s="56">
        <f>SUM(H39*1.24)</f>
        <v>3213.5840000000003</v>
      </c>
      <c r="G39" s="56">
        <f>SUM(H39*1.4)</f>
        <v>3628.2400000000002</v>
      </c>
      <c r="H39" s="204">
        <v>2591.6000000000004</v>
      </c>
      <c r="I39" s="141">
        <v>14.9</v>
      </c>
    </row>
    <row r="40" spans="1:9" ht="15.75" customHeight="1" x14ac:dyDescent="0.3">
      <c r="A40" s="158" t="s">
        <v>80</v>
      </c>
      <c r="B40" s="157" t="s">
        <v>19</v>
      </c>
      <c r="C40" s="337" t="s">
        <v>9</v>
      </c>
      <c r="D40" s="335" t="s">
        <v>20</v>
      </c>
      <c r="E40" s="56">
        <f>SUM(H40*1.19)</f>
        <v>4444.0550000000003</v>
      </c>
      <c r="F40" s="56">
        <f>SUM(H40*1.24)</f>
        <v>4630.7800000000007</v>
      </c>
      <c r="G40" s="56">
        <f>SUM(H40*1.4)</f>
        <v>5228.3</v>
      </c>
      <c r="H40" s="205">
        <v>3734.5000000000005</v>
      </c>
      <c r="I40" s="141">
        <v>22.3</v>
      </c>
    </row>
    <row r="41" spans="1:9" ht="15.75" hidden="1" customHeight="1" x14ac:dyDescent="0.3">
      <c r="A41" s="143"/>
      <c r="B41" s="157" t="s">
        <v>19</v>
      </c>
      <c r="C41" s="337" t="s">
        <v>11</v>
      </c>
      <c r="D41" s="335" t="s">
        <v>20</v>
      </c>
      <c r="E41" s="56">
        <f t="shared" ref="E41:E48" si="11">SUM(H41*1.1)</f>
        <v>5488.56</v>
      </c>
      <c r="F41" s="156">
        <f t="shared" ref="F41:F48" si="12">SUM(H41*1.2)</f>
        <v>5987.52</v>
      </c>
      <c r="G41" s="156">
        <f t="shared" ref="G41:G48" si="13">SUM(H41*1.25)</f>
        <v>6237</v>
      </c>
      <c r="H41" s="205">
        <v>4989.6000000000004</v>
      </c>
      <c r="I41" s="141">
        <v>29.8</v>
      </c>
    </row>
    <row r="42" spans="1:9" ht="15.75" hidden="1" customHeight="1" x14ac:dyDescent="0.3">
      <c r="A42" s="143"/>
      <c r="B42" s="157" t="s">
        <v>19</v>
      </c>
      <c r="C42" s="337" t="s">
        <v>12</v>
      </c>
      <c r="D42" s="335" t="s">
        <v>20</v>
      </c>
      <c r="E42" s="56">
        <f t="shared" si="11"/>
        <v>6852.2300000000005</v>
      </c>
      <c r="F42" s="156">
        <f t="shared" si="12"/>
        <v>7475.16</v>
      </c>
      <c r="G42" s="156">
        <f t="shared" si="13"/>
        <v>7786.625</v>
      </c>
      <c r="H42" s="205">
        <v>6229.3</v>
      </c>
      <c r="I42" s="141">
        <v>37.200000000000003</v>
      </c>
    </row>
    <row r="43" spans="1:9" ht="15.75" hidden="1" customHeight="1" x14ac:dyDescent="0.3">
      <c r="A43" s="143"/>
      <c r="B43" s="157" t="s">
        <v>19</v>
      </c>
      <c r="C43" s="337" t="s">
        <v>13</v>
      </c>
      <c r="D43" s="335" t="s">
        <v>20</v>
      </c>
      <c r="E43" s="56">
        <f t="shared" si="11"/>
        <v>8214.69</v>
      </c>
      <c r="F43" s="156">
        <f t="shared" si="12"/>
        <v>8961.48</v>
      </c>
      <c r="G43" s="156">
        <f t="shared" si="13"/>
        <v>9334.875</v>
      </c>
      <c r="H43" s="205">
        <v>7467.9000000000005</v>
      </c>
      <c r="I43" s="141">
        <v>44.6</v>
      </c>
    </row>
    <row r="44" spans="1:9" ht="15.75" hidden="1" customHeight="1" x14ac:dyDescent="0.3">
      <c r="A44" s="143"/>
      <c r="B44" s="157" t="s">
        <v>19</v>
      </c>
      <c r="C44" s="337" t="s">
        <v>402</v>
      </c>
      <c r="D44" s="335" t="s">
        <v>20</v>
      </c>
      <c r="E44" s="56">
        <f t="shared" si="11"/>
        <v>9596.5100000000039</v>
      </c>
      <c r="F44" s="156">
        <f t="shared" si="12"/>
        <v>10468.920000000002</v>
      </c>
      <c r="G44" s="156">
        <f t="shared" si="13"/>
        <v>10905.125000000004</v>
      </c>
      <c r="H44" s="205">
        <v>8724.1000000000022</v>
      </c>
      <c r="I44" s="141">
        <v>52.1</v>
      </c>
    </row>
    <row r="45" spans="1:9" ht="15.75" hidden="1" customHeight="1" x14ac:dyDescent="0.3">
      <c r="A45" s="143"/>
      <c r="B45" s="157" t="s">
        <v>19</v>
      </c>
      <c r="C45" s="337" t="s">
        <v>14</v>
      </c>
      <c r="D45" s="335" t="s">
        <v>20</v>
      </c>
      <c r="E45" s="56">
        <f t="shared" si="11"/>
        <v>10958.970000000001</v>
      </c>
      <c r="F45" s="156">
        <f t="shared" si="12"/>
        <v>11955.24</v>
      </c>
      <c r="G45" s="156">
        <f t="shared" si="13"/>
        <v>12453.375</v>
      </c>
      <c r="H45" s="205">
        <v>9962.7000000000007</v>
      </c>
      <c r="I45" s="141">
        <v>59.5</v>
      </c>
    </row>
    <row r="46" spans="1:9" ht="15.75" hidden="1" customHeight="1" x14ac:dyDescent="0.3">
      <c r="A46" s="143"/>
      <c r="B46" s="157" t="s">
        <v>19</v>
      </c>
      <c r="C46" s="337" t="s">
        <v>401</v>
      </c>
      <c r="D46" s="335" t="s">
        <v>20</v>
      </c>
      <c r="E46" s="56">
        <f t="shared" si="11"/>
        <v>12340.790000000003</v>
      </c>
      <c r="F46" s="156">
        <f t="shared" si="12"/>
        <v>13462.680000000002</v>
      </c>
      <c r="G46" s="156">
        <f t="shared" si="13"/>
        <v>14023.625000000002</v>
      </c>
      <c r="H46" s="205">
        <v>11218.900000000001</v>
      </c>
      <c r="I46" s="141">
        <v>67</v>
      </c>
    </row>
    <row r="47" spans="1:9" ht="15.75" hidden="1" customHeight="1" x14ac:dyDescent="0.3">
      <c r="A47" s="143"/>
      <c r="B47" s="157" t="s">
        <v>19</v>
      </c>
      <c r="C47" s="337" t="s">
        <v>15</v>
      </c>
      <c r="D47" s="335" t="s">
        <v>20</v>
      </c>
      <c r="E47" s="56">
        <f t="shared" si="11"/>
        <v>13703.250000000002</v>
      </c>
      <c r="F47" s="156">
        <f t="shared" si="12"/>
        <v>14949</v>
      </c>
      <c r="G47" s="156">
        <f t="shared" si="13"/>
        <v>15571.875</v>
      </c>
      <c r="H47" s="205">
        <v>12457.5</v>
      </c>
      <c r="I47" s="141">
        <v>74.400000000000006</v>
      </c>
    </row>
    <row r="48" spans="1:9" ht="15.75" hidden="1" customHeight="1" x14ac:dyDescent="0.3">
      <c r="A48" s="143"/>
      <c r="B48" s="157" t="s">
        <v>19</v>
      </c>
      <c r="C48" s="336" t="s">
        <v>396</v>
      </c>
      <c r="D48" s="335" t="s">
        <v>20</v>
      </c>
      <c r="E48" s="56">
        <f t="shared" si="11"/>
        <v>16447.530000000002</v>
      </c>
      <c r="F48" s="156">
        <f t="shared" si="12"/>
        <v>17942.760000000002</v>
      </c>
      <c r="G48" s="156">
        <f t="shared" si="13"/>
        <v>18690.375</v>
      </c>
      <c r="H48" s="206">
        <v>14952.300000000001</v>
      </c>
      <c r="I48" s="141">
        <v>89.3</v>
      </c>
    </row>
    <row r="49" spans="1:9" s="155" customFormat="1" ht="35.25" customHeight="1" x14ac:dyDescent="0.35">
      <c r="A49" s="357" t="s">
        <v>163</v>
      </c>
      <c r="B49" s="357"/>
      <c r="C49" s="357"/>
      <c r="D49" s="357"/>
      <c r="E49" s="357"/>
      <c r="F49" s="357"/>
      <c r="G49" s="357"/>
      <c r="H49" s="357"/>
      <c r="I49" s="357"/>
    </row>
    <row r="50" spans="1:9" s="155" customFormat="1" ht="17.25" customHeight="1" x14ac:dyDescent="0.25">
      <c r="A50" s="369" t="s">
        <v>79</v>
      </c>
      <c r="B50" s="370"/>
      <c r="C50" s="370"/>
      <c r="D50" s="370"/>
      <c r="E50" s="370"/>
      <c r="F50" s="370"/>
      <c r="G50" s="370"/>
      <c r="H50" s="370"/>
      <c r="I50" s="371"/>
    </row>
    <row r="51" spans="1:9" s="155" customFormat="1" ht="17.25" customHeight="1" x14ac:dyDescent="0.25">
      <c r="A51" s="368" t="s">
        <v>78</v>
      </c>
      <c r="B51" s="366"/>
      <c r="C51" s="366"/>
      <c r="D51" s="366"/>
      <c r="E51" s="366"/>
      <c r="F51" s="366"/>
      <c r="G51" s="366"/>
      <c r="H51" s="366"/>
      <c r="I51" s="367"/>
    </row>
    <row r="52" spans="1:9" s="155" customFormat="1" ht="17.25" customHeight="1" x14ac:dyDescent="0.2">
      <c r="A52" s="365" t="s">
        <v>143</v>
      </c>
      <c r="B52" s="366"/>
      <c r="C52" s="366"/>
      <c r="D52" s="366"/>
      <c r="E52" s="366"/>
      <c r="F52" s="366"/>
      <c r="G52" s="366"/>
      <c r="H52" s="366"/>
      <c r="I52" s="367"/>
    </row>
    <row r="53" spans="1:9" s="155" customFormat="1" ht="17.25" customHeight="1" x14ac:dyDescent="0.25">
      <c r="A53" s="362" t="s">
        <v>71</v>
      </c>
      <c r="B53" s="363"/>
      <c r="C53" s="363"/>
      <c r="D53" s="363"/>
      <c r="E53" s="363"/>
      <c r="F53" s="363"/>
      <c r="G53" s="363"/>
      <c r="H53" s="363"/>
      <c r="I53" s="364"/>
    </row>
    <row r="54" spans="1:9" ht="15.75" customHeight="1" x14ac:dyDescent="0.35">
      <c r="A54" s="147" t="s">
        <v>68</v>
      </c>
      <c r="B54" s="142" t="s">
        <v>67</v>
      </c>
      <c r="C54" s="48" t="s">
        <v>8</v>
      </c>
      <c r="D54" s="37" t="s">
        <v>20</v>
      </c>
      <c r="E54" s="56">
        <f>SUM(H54*1.24)</f>
        <v>1880.8815999999999</v>
      </c>
      <c r="F54" s="56">
        <f>SUM(H54*1.34)</f>
        <v>2032.5655999999999</v>
      </c>
      <c r="G54" s="56">
        <f>SUM(H54*1.6)</f>
        <v>2426.944</v>
      </c>
      <c r="H54" s="58">
        <v>1516.84</v>
      </c>
      <c r="I54" s="141">
        <v>6.7</v>
      </c>
    </row>
    <row r="55" spans="1:9" ht="15.75" hidden="1" customHeight="1" x14ac:dyDescent="0.35">
      <c r="A55" s="147" t="s">
        <v>77</v>
      </c>
      <c r="B55" s="142" t="s">
        <v>67</v>
      </c>
      <c r="C55" s="48" t="s">
        <v>394</v>
      </c>
      <c r="D55" s="37" t="s">
        <v>20</v>
      </c>
      <c r="E55" s="56">
        <f t="shared" ref="E55:E61" si="14">SUM(H55*1.24)</f>
        <v>1802.96</v>
      </c>
      <c r="F55" s="56">
        <f t="shared" ref="F55:F61" si="15">SUM(H55*1.34)</f>
        <v>1948.3600000000001</v>
      </c>
      <c r="G55" s="56">
        <f t="shared" ref="G55:G61" si="16">SUM(H55*1.6)</f>
        <v>2326.4</v>
      </c>
      <c r="H55" s="58">
        <v>1454</v>
      </c>
      <c r="I55" s="141">
        <v>8</v>
      </c>
    </row>
    <row r="56" spans="1:9" ht="15.75" customHeight="1" x14ac:dyDescent="0.35">
      <c r="A56" s="147" t="s">
        <v>76</v>
      </c>
      <c r="B56" s="142" t="s">
        <v>67</v>
      </c>
      <c r="C56" s="48" t="s">
        <v>9</v>
      </c>
      <c r="D56" s="37" t="s">
        <v>20</v>
      </c>
      <c r="E56" s="56">
        <f t="shared" si="14"/>
        <v>1923.2275999999999</v>
      </c>
      <c r="F56" s="56">
        <f t="shared" si="15"/>
        <v>2078.3266000000003</v>
      </c>
      <c r="G56" s="56">
        <f t="shared" si="16"/>
        <v>2481.5840000000003</v>
      </c>
      <c r="H56" s="58">
        <v>1550.99</v>
      </c>
      <c r="I56" s="141">
        <v>10</v>
      </c>
    </row>
    <row r="57" spans="1:9" ht="15.75" customHeight="1" x14ac:dyDescent="0.3">
      <c r="A57" s="145" t="s">
        <v>75</v>
      </c>
      <c r="B57" s="142" t="s">
        <v>67</v>
      </c>
      <c r="C57" s="48" t="s">
        <v>11</v>
      </c>
      <c r="D57" s="37" t="s">
        <v>20</v>
      </c>
      <c r="E57" s="56">
        <f t="shared" si="14"/>
        <v>2500.1995999999999</v>
      </c>
      <c r="F57" s="56">
        <f t="shared" si="15"/>
        <v>2701.8286000000003</v>
      </c>
      <c r="G57" s="56">
        <f t="shared" si="16"/>
        <v>3226.0640000000003</v>
      </c>
      <c r="H57" s="58">
        <v>2016.29</v>
      </c>
      <c r="I57" s="141">
        <v>13</v>
      </c>
    </row>
    <row r="58" spans="1:9" ht="15.75" hidden="1" customHeight="1" x14ac:dyDescent="0.3">
      <c r="B58" s="142" t="s">
        <v>67</v>
      </c>
      <c r="C58" s="48" t="s">
        <v>12</v>
      </c>
      <c r="D58" s="37" t="s">
        <v>20</v>
      </c>
      <c r="E58" s="56">
        <f t="shared" si="14"/>
        <v>3206.64</v>
      </c>
      <c r="F58" s="56">
        <f t="shared" si="15"/>
        <v>3465.2400000000002</v>
      </c>
      <c r="G58" s="56">
        <f t="shared" si="16"/>
        <v>4137.6000000000004</v>
      </c>
      <c r="H58" s="58">
        <v>2586</v>
      </c>
      <c r="I58" s="141">
        <v>16</v>
      </c>
    </row>
    <row r="59" spans="1:9" ht="15.75" customHeight="1" x14ac:dyDescent="0.3">
      <c r="A59" s="145" t="s">
        <v>70</v>
      </c>
      <c r="B59" s="142" t="s">
        <v>67</v>
      </c>
      <c r="C59" s="48" t="s">
        <v>13</v>
      </c>
      <c r="D59" s="37" t="s">
        <v>20</v>
      </c>
      <c r="E59" s="56">
        <f t="shared" si="14"/>
        <v>3654.1312000000003</v>
      </c>
      <c r="F59" s="56">
        <f t="shared" si="15"/>
        <v>3948.8192000000004</v>
      </c>
      <c r="G59" s="56">
        <f t="shared" si="16"/>
        <v>4715.0080000000007</v>
      </c>
      <c r="H59" s="58">
        <v>2946.88</v>
      </c>
      <c r="I59" s="141">
        <v>19</v>
      </c>
    </row>
    <row r="60" spans="1:9" ht="15.75" hidden="1" customHeight="1" x14ac:dyDescent="0.3">
      <c r="B60" s="142" t="s">
        <v>67</v>
      </c>
      <c r="C60" s="48" t="s">
        <v>14</v>
      </c>
      <c r="D60" s="37" t="s">
        <v>20</v>
      </c>
      <c r="E60" s="56">
        <f t="shared" si="14"/>
        <v>5172.04</v>
      </c>
      <c r="F60" s="56">
        <f t="shared" si="15"/>
        <v>5589.14</v>
      </c>
      <c r="G60" s="56">
        <f t="shared" si="16"/>
        <v>6673.6</v>
      </c>
      <c r="H60" s="58">
        <v>4171</v>
      </c>
      <c r="I60" s="141">
        <v>25.8</v>
      </c>
    </row>
    <row r="61" spans="1:9" ht="15.75" customHeight="1" x14ac:dyDescent="0.3">
      <c r="A61" s="144" t="s">
        <v>69</v>
      </c>
      <c r="B61" s="142" t="s">
        <v>67</v>
      </c>
      <c r="C61" s="48" t="s">
        <v>15</v>
      </c>
      <c r="D61" s="37" t="s">
        <v>20</v>
      </c>
      <c r="E61" s="56">
        <f t="shared" si="14"/>
        <v>7345.4996000000001</v>
      </c>
      <c r="F61" s="56">
        <f t="shared" si="15"/>
        <v>7937.8786</v>
      </c>
      <c r="G61" s="56">
        <f t="shared" si="16"/>
        <v>9478.0640000000003</v>
      </c>
      <c r="H61" s="58">
        <v>5923.79</v>
      </c>
      <c r="I61" s="141">
        <v>32</v>
      </c>
    </row>
    <row r="62" spans="1:9" ht="15.75" x14ac:dyDescent="0.25">
      <c r="A62" s="375" t="s">
        <v>74</v>
      </c>
      <c r="B62" s="376"/>
      <c r="C62" s="376"/>
      <c r="D62" s="376"/>
      <c r="E62" s="376"/>
      <c r="F62" s="376"/>
      <c r="G62" s="376"/>
      <c r="H62" s="376"/>
      <c r="I62" s="377"/>
    </row>
    <row r="63" spans="1:9" ht="14.25" x14ac:dyDescent="0.2">
      <c r="A63" s="378" t="s">
        <v>73</v>
      </c>
      <c r="B63" s="379"/>
      <c r="C63" s="379"/>
      <c r="D63" s="379"/>
      <c r="E63" s="379"/>
      <c r="F63" s="379"/>
      <c r="G63" s="379"/>
      <c r="H63" s="379"/>
      <c r="I63" s="380"/>
    </row>
    <row r="64" spans="1:9" x14ac:dyDescent="0.2">
      <c r="A64" s="372" t="s">
        <v>72</v>
      </c>
      <c r="B64" s="373"/>
      <c r="C64" s="373"/>
      <c r="D64" s="373"/>
      <c r="E64" s="373"/>
      <c r="F64" s="373"/>
      <c r="G64" s="373"/>
      <c r="H64" s="373"/>
      <c r="I64" s="374"/>
    </row>
    <row r="65" spans="1:9" x14ac:dyDescent="0.2">
      <c r="A65" s="387" t="s">
        <v>71</v>
      </c>
      <c r="B65" s="388"/>
      <c r="C65" s="388"/>
      <c r="D65" s="388"/>
      <c r="E65" s="388"/>
      <c r="F65" s="388"/>
      <c r="G65" s="388"/>
      <c r="H65" s="388"/>
      <c r="I65" s="389"/>
    </row>
    <row r="66" spans="1:9" ht="19.5" customHeight="1" x14ac:dyDescent="0.3">
      <c r="A66" s="152"/>
      <c r="B66" s="46"/>
      <c r="C66" s="333"/>
      <c r="D66" s="332"/>
      <c r="E66" s="151">
        <v>0</v>
      </c>
      <c r="F66" s="151">
        <v>0</v>
      </c>
      <c r="G66" s="151">
        <v>0</v>
      </c>
      <c r="H66" s="151">
        <v>0</v>
      </c>
      <c r="I66" s="150"/>
    </row>
    <row r="67" spans="1:9" ht="10.5" customHeight="1" x14ac:dyDescent="0.3">
      <c r="A67" s="149"/>
      <c r="B67" s="80"/>
      <c r="C67" s="94"/>
      <c r="D67" s="88"/>
      <c r="E67" s="106"/>
      <c r="F67" s="106"/>
      <c r="G67" s="106"/>
      <c r="H67" s="106"/>
      <c r="I67" s="148"/>
    </row>
    <row r="68" spans="1:9" ht="19.5" hidden="1" customHeight="1" x14ac:dyDescent="0.35">
      <c r="A68" s="319" t="s">
        <v>68</v>
      </c>
      <c r="B68" s="34" t="s">
        <v>19</v>
      </c>
      <c r="C68" s="320" t="s">
        <v>393</v>
      </c>
      <c r="D68" s="37" t="s">
        <v>20</v>
      </c>
      <c r="E68" s="321">
        <f>SUM(H68*1.19)</f>
        <v>2424.0299999999997</v>
      </c>
      <c r="F68" s="344">
        <f>SUM(H68*1.24)</f>
        <v>2525.88</v>
      </c>
      <c r="G68" s="344">
        <f>SUM(H68*1.34)</f>
        <v>2729.5800000000004</v>
      </c>
      <c r="H68" s="323">
        <v>2037</v>
      </c>
      <c r="I68" s="324">
        <v>13.4</v>
      </c>
    </row>
    <row r="69" spans="1:9" ht="20.25" hidden="1" customHeight="1" x14ac:dyDescent="0.35">
      <c r="A69" s="325" t="s">
        <v>77</v>
      </c>
      <c r="B69" s="34" t="s">
        <v>19</v>
      </c>
      <c r="C69" s="43" t="s">
        <v>8</v>
      </c>
      <c r="D69" s="37" t="s">
        <v>20</v>
      </c>
      <c r="E69" s="321">
        <f t="shared" ref="E69:E77" si="17">SUM(H69*1.19)</f>
        <v>2695.35</v>
      </c>
      <c r="F69" s="344">
        <f t="shared" ref="F69:F77" si="18">SUM(H69*1.24)</f>
        <v>2808.6</v>
      </c>
      <c r="G69" s="344">
        <f t="shared" ref="G69:G77" si="19">SUM(H69*1.34)</f>
        <v>3035.1000000000004</v>
      </c>
      <c r="H69" s="323">
        <v>2265</v>
      </c>
      <c r="I69" s="324">
        <v>14.9</v>
      </c>
    </row>
    <row r="70" spans="1:9" ht="18.75" hidden="1" customHeight="1" x14ac:dyDescent="0.35">
      <c r="A70" s="325" t="s">
        <v>88</v>
      </c>
      <c r="B70" s="34" t="s">
        <v>19</v>
      </c>
      <c r="C70" s="43" t="s">
        <v>394</v>
      </c>
      <c r="D70" s="37" t="s">
        <v>20</v>
      </c>
      <c r="E70" s="321">
        <f t="shared" si="17"/>
        <v>3418.87</v>
      </c>
      <c r="F70" s="344">
        <f t="shared" si="18"/>
        <v>3562.52</v>
      </c>
      <c r="G70" s="344">
        <f t="shared" si="19"/>
        <v>3849.82</v>
      </c>
      <c r="H70" s="323">
        <v>2873</v>
      </c>
      <c r="I70" s="324">
        <v>18.600000000000001</v>
      </c>
    </row>
    <row r="71" spans="1:9" ht="17.25" hidden="1" customHeight="1" x14ac:dyDescent="0.3">
      <c r="A71" s="326"/>
      <c r="B71" s="34" t="s">
        <v>19</v>
      </c>
      <c r="C71" s="43" t="s">
        <v>9</v>
      </c>
      <c r="D71" s="37" t="s">
        <v>20</v>
      </c>
      <c r="E71" s="321">
        <f t="shared" si="17"/>
        <v>4034.1</v>
      </c>
      <c r="F71" s="344">
        <f t="shared" si="18"/>
        <v>4203.6000000000004</v>
      </c>
      <c r="G71" s="344">
        <f t="shared" si="19"/>
        <v>4542.6000000000004</v>
      </c>
      <c r="H71" s="323">
        <v>3390</v>
      </c>
      <c r="I71" s="324">
        <v>22.3</v>
      </c>
    </row>
    <row r="72" spans="1:9" ht="18" hidden="1" customHeight="1" x14ac:dyDescent="0.3">
      <c r="A72" s="327" t="s">
        <v>395</v>
      </c>
      <c r="B72" s="34" t="s">
        <v>19</v>
      </c>
      <c r="C72" s="43" t="s">
        <v>11</v>
      </c>
      <c r="D72" s="37" t="s">
        <v>20</v>
      </c>
      <c r="E72" s="321">
        <f t="shared" si="17"/>
        <v>5390.7</v>
      </c>
      <c r="F72" s="344">
        <f t="shared" si="18"/>
        <v>5617.2</v>
      </c>
      <c r="G72" s="344">
        <f t="shared" si="19"/>
        <v>6070.2000000000007</v>
      </c>
      <c r="H72" s="323">
        <v>4530</v>
      </c>
      <c r="I72" s="324">
        <v>29.8</v>
      </c>
    </row>
    <row r="73" spans="1:9" ht="17.25" hidden="1" customHeight="1" x14ac:dyDescent="0.3">
      <c r="A73" s="328" t="s">
        <v>86</v>
      </c>
      <c r="B73" s="34" t="s">
        <v>19</v>
      </c>
      <c r="C73" s="43" t="s">
        <v>12</v>
      </c>
      <c r="D73" s="37" t="s">
        <v>20</v>
      </c>
      <c r="E73" s="321">
        <f t="shared" si="17"/>
        <v>6729.45</v>
      </c>
      <c r="F73" s="344">
        <f t="shared" si="18"/>
        <v>7012.2</v>
      </c>
      <c r="G73" s="344">
        <f t="shared" si="19"/>
        <v>7577.7000000000007</v>
      </c>
      <c r="H73" s="323">
        <v>5655</v>
      </c>
      <c r="I73" s="324">
        <v>37.200000000000003</v>
      </c>
    </row>
    <row r="74" spans="1:9" ht="17.25" hidden="1" customHeight="1" x14ac:dyDescent="0.3">
      <c r="A74" s="329"/>
      <c r="B74" s="34" t="s">
        <v>19</v>
      </c>
      <c r="C74" s="43" t="s">
        <v>13</v>
      </c>
      <c r="D74" s="37" t="s">
        <v>20</v>
      </c>
      <c r="E74" s="321">
        <f t="shared" si="17"/>
        <v>8068.2</v>
      </c>
      <c r="F74" s="344">
        <f t="shared" si="18"/>
        <v>8407.2000000000007</v>
      </c>
      <c r="G74" s="344">
        <f t="shared" si="19"/>
        <v>9085.2000000000007</v>
      </c>
      <c r="H74" s="323">
        <v>6780</v>
      </c>
      <c r="I74" s="324">
        <v>44.6</v>
      </c>
    </row>
    <row r="75" spans="1:9" ht="17.25" hidden="1" customHeight="1" x14ac:dyDescent="0.3">
      <c r="A75" s="330"/>
      <c r="B75" s="34" t="s">
        <v>19</v>
      </c>
      <c r="C75" s="43" t="s">
        <v>14</v>
      </c>
      <c r="D75" s="37" t="s">
        <v>20</v>
      </c>
      <c r="E75" s="321">
        <f t="shared" si="17"/>
        <v>10762.359999999999</v>
      </c>
      <c r="F75" s="344">
        <f t="shared" si="18"/>
        <v>11214.56</v>
      </c>
      <c r="G75" s="344">
        <f t="shared" si="19"/>
        <v>12118.960000000001</v>
      </c>
      <c r="H75" s="323">
        <v>9044</v>
      </c>
      <c r="I75" s="324">
        <v>59.5</v>
      </c>
    </row>
    <row r="76" spans="1:9" ht="17.25" hidden="1" customHeight="1" x14ac:dyDescent="0.3">
      <c r="A76" s="330"/>
      <c r="B76" s="34" t="s">
        <v>19</v>
      </c>
      <c r="C76" s="43" t="s">
        <v>15</v>
      </c>
      <c r="D76" s="37" t="s">
        <v>20</v>
      </c>
      <c r="E76" s="321">
        <f t="shared" si="17"/>
        <v>13457.71</v>
      </c>
      <c r="F76" s="344">
        <f t="shared" si="18"/>
        <v>14023.16</v>
      </c>
      <c r="G76" s="344">
        <f t="shared" si="19"/>
        <v>15154.060000000001</v>
      </c>
      <c r="H76" s="323">
        <v>11309</v>
      </c>
      <c r="I76" s="324">
        <v>74.400000000000006</v>
      </c>
    </row>
    <row r="77" spans="1:9" ht="17.25" hidden="1" customHeight="1" x14ac:dyDescent="0.3">
      <c r="A77" s="331"/>
      <c r="B77" s="34" t="s">
        <v>19</v>
      </c>
      <c r="C77" s="48" t="s">
        <v>396</v>
      </c>
      <c r="D77" s="37" t="s">
        <v>20</v>
      </c>
      <c r="E77" s="321">
        <f t="shared" si="17"/>
        <v>16151.869999999999</v>
      </c>
      <c r="F77" s="344">
        <f t="shared" si="18"/>
        <v>16830.52</v>
      </c>
      <c r="G77" s="344">
        <f t="shared" si="19"/>
        <v>18187.82</v>
      </c>
      <c r="H77" s="323">
        <v>13573</v>
      </c>
      <c r="I77" s="324">
        <v>89.3</v>
      </c>
    </row>
    <row r="78" spans="1:9" ht="10.5" hidden="1" customHeight="1" x14ac:dyDescent="0.3">
      <c r="A78" s="149"/>
      <c r="B78" s="80"/>
      <c r="C78" s="94"/>
      <c r="D78" s="88"/>
      <c r="E78" s="106"/>
      <c r="F78" s="106"/>
      <c r="G78" s="106"/>
      <c r="H78" s="106"/>
      <c r="I78" s="148"/>
    </row>
    <row r="79" spans="1:9" ht="17.25" hidden="1" customHeight="1" x14ac:dyDescent="0.35">
      <c r="A79" s="147"/>
      <c r="B79" s="34" t="s">
        <v>19</v>
      </c>
      <c r="C79" s="48" t="s">
        <v>8</v>
      </c>
      <c r="D79" s="37" t="s">
        <v>20</v>
      </c>
      <c r="E79" s="321">
        <f>SUM(H79*1.19)</f>
        <v>2926.21</v>
      </c>
      <c r="F79" s="322">
        <f>SUM(H79*1.24)</f>
        <v>3049.16</v>
      </c>
      <c r="G79" s="322">
        <f>SUM(H79*1.34)</f>
        <v>3295.0600000000004</v>
      </c>
      <c r="H79" s="323">
        <v>2459</v>
      </c>
      <c r="I79" s="324">
        <v>14.9</v>
      </c>
    </row>
    <row r="80" spans="1:9" ht="17.25" hidden="1" customHeight="1" x14ac:dyDescent="0.35">
      <c r="A80" s="147" t="s">
        <v>395</v>
      </c>
      <c r="B80" s="34" t="s">
        <v>19</v>
      </c>
      <c r="C80" s="48" t="s">
        <v>9</v>
      </c>
      <c r="D80" s="37" t="s">
        <v>20</v>
      </c>
      <c r="E80" s="321">
        <f t="shared" ref="E80:E81" si="20">SUM(H80*1.19)</f>
        <v>4379.2</v>
      </c>
      <c r="F80" s="322">
        <f t="shared" ref="F80:F81" si="21">SUM(H80*1.24)</f>
        <v>4563.2</v>
      </c>
      <c r="G80" s="322">
        <f t="shared" ref="G80:G81" si="22">SUM(H80*1.34)</f>
        <v>4931.2000000000007</v>
      </c>
      <c r="H80" s="323">
        <v>3680</v>
      </c>
      <c r="I80" s="324">
        <v>22.3</v>
      </c>
    </row>
    <row r="81" spans="1:9" ht="17.25" hidden="1" customHeight="1" x14ac:dyDescent="0.3">
      <c r="A81" s="44" t="s">
        <v>397</v>
      </c>
      <c r="B81" s="34" t="s">
        <v>19</v>
      </c>
      <c r="C81" s="48" t="s">
        <v>11</v>
      </c>
      <c r="D81" s="37" t="s">
        <v>20</v>
      </c>
      <c r="E81" s="321">
        <f t="shared" si="20"/>
        <v>5851.23</v>
      </c>
      <c r="F81" s="322">
        <f t="shared" si="21"/>
        <v>6097.08</v>
      </c>
      <c r="G81" s="322">
        <f t="shared" si="22"/>
        <v>6588.7800000000007</v>
      </c>
      <c r="H81" s="323">
        <v>4917</v>
      </c>
      <c r="I81" s="324">
        <v>29.8</v>
      </c>
    </row>
    <row r="82" spans="1:9" ht="20.25" hidden="1" customHeight="1" x14ac:dyDescent="0.35">
      <c r="A82" s="147"/>
      <c r="B82" s="107"/>
      <c r="C82" s="109"/>
      <c r="D82" s="109"/>
      <c r="E82" s="112"/>
      <c r="F82" s="112"/>
      <c r="G82" s="112"/>
      <c r="H82" s="112"/>
      <c r="I82" s="140"/>
    </row>
    <row r="83" spans="1:9" ht="15.75" x14ac:dyDescent="0.25">
      <c r="A83" s="385" t="s">
        <v>27</v>
      </c>
      <c r="B83" s="386"/>
      <c r="C83" s="386"/>
      <c r="D83" s="386"/>
      <c r="E83" s="386"/>
      <c r="F83" s="386"/>
      <c r="G83" s="386"/>
      <c r="H83" s="386"/>
      <c r="I83" s="386"/>
    </row>
    <row r="84" spans="1:9" ht="15.75" x14ac:dyDescent="0.25">
      <c r="A84" s="385" t="s">
        <v>141</v>
      </c>
      <c r="B84" s="386"/>
      <c r="C84" s="386"/>
      <c r="D84" s="386"/>
      <c r="E84" s="386"/>
      <c r="F84" s="386"/>
      <c r="G84" s="386"/>
      <c r="H84" s="386"/>
      <c r="I84" s="386"/>
    </row>
    <row r="85" spans="1:9" ht="15" x14ac:dyDescent="0.25">
      <c r="A85" s="381" t="s">
        <v>144</v>
      </c>
      <c r="B85" s="382"/>
      <c r="C85" s="382"/>
      <c r="D85" s="382"/>
      <c r="E85" s="382"/>
      <c r="F85" s="382"/>
      <c r="G85" s="382"/>
      <c r="H85" s="382"/>
      <c r="I85" s="382"/>
    </row>
    <row r="86" spans="1:9" ht="15" x14ac:dyDescent="0.25">
      <c r="A86" s="383" t="s">
        <v>405</v>
      </c>
      <c r="B86" s="384"/>
      <c r="C86" s="384"/>
      <c r="D86" s="384"/>
      <c r="E86" s="384"/>
      <c r="F86" s="384"/>
      <c r="G86" s="384"/>
      <c r="H86" s="384"/>
      <c r="I86" s="384"/>
    </row>
    <row r="87" spans="1:9" ht="15" x14ac:dyDescent="0.3">
      <c r="A87" s="8"/>
      <c r="B87" s="8"/>
      <c r="C87" s="7"/>
      <c r="D87" s="7"/>
      <c r="I87"/>
    </row>
    <row r="88" spans="1:9" ht="15" x14ac:dyDescent="0.3">
      <c r="A88" s="8"/>
      <c r="B88" s="8"/>
      <c r="C88" s="7"/>
      <c r="D88" s="7"/>
      <c r="I88"/>
    </row>
    <row r="89" spans="1:9" ht="15" x14ac:dyDescent="0.3">
      <c r="A89" s="8"/>
      <c r="B89" s="8"/>
      <c r="C89" s="7"/>
      <c r="D89" s="7"/>
      <c r="I89"/>
    </row>
    <row r="90" spans="1:9" ht="15" x14ac:dyDescent="0.3">
      <c r="A90" s="8"/>
      <c r="B90" s="8"/>
      <c r="C90" s="7"/>
      <c r="D90" s="7"/>
      <c r="I90"/>
    </row>
    <row r="91" spans="1:9" ht="15" x14ac:dyDescent="0.3">
      <c r="A91" s="8"/>
      <c r="B91" s="8"/>
      <c r="C91" s="7"/>
      <c r="D91" s="7"/>
      <c r="I91"/>
    </row>
    <row r="92" spans="1:9" ht="15" x14ac:dyDescent="0.3">
      <c r="A92" s="8"/>
      <c r="B92" s="8"/>
      <c r="C92" s="7"/>
      <c r="D92" s="7"/>
      <c r="I92"/>
    </row>
    <row r="93" spans="1:9" ht="15" x14ac:dyDescent="0.3">
      <c r="A93" s="8"/>
      <c r="B93" s="8"/>
      <c r="C93" s="7"/>
      <c r="D93" s="7"/>
      <c r="I93"/>
    </row>
    <row r="94" spans="1:9" ht="15" x14ac:dyDescent="0.3">
      <c r="A94" s="8"/>
      <c r="B94" s="8"/>
      <c r="C94" s="7"/>
      <c r="D94" s="7"/>
      <c r="I94"/>
    </row>
    <row r="95" spans="1:9" ht="15" x14ac:dyDescent="0.3">
      <c r="A95" s="8"/>
      <c r="B95" s="8"/>
      <c r="C95" s="7"/>
      <c r="D95" s="7"/>
      <c r="I95"/>
    </row>
    <row r="96" spans="1:9" ht="15" x14ac:dyDescent="0.3">
      <c r="A96" s="8"/>
      <c r="B96" s="8"/>
      <c r="C96" s="7"/>
      <c r="D96" s="7"/>
      <c r="I96"/>
    </row>
    <row r="97" spans="1:9" ht="15" x14ac:dyDescent="0.3">
      <c r="A97" s="8"/>
      <c r="B97" s="8"/>
      <c r="C97" s="7"/>
      <c r="D97" s="7"/>
      <c r="I97"/>
    </row>
    <row r="98" spans="1:9" ht="15" x14ac:dyDescent="0.3">
      <c r="A98" s="8"/>
      <c r="B98" s="8"/>
      <c r="C98" s="7"/>
      <c r="D98" s="7"/>
      <c r="I98"/>
    </row>
    <row r="99" spans="1:9" ht="15" x14ac:dyDescent="0.3">
      <c r="A99" s="8"/>
      <c r="B99" s="8"/>
      <c r="C99" s="7"/>
      <c r="D99" s="7"/>
      <c r="I99"/>
    </row>
    <row r="100" spans="1:9" ht="15" x14ac:dyDescent="0.3">
      <c r="A100" s="8"/>
      <c r="B100" s="8"/>
      <c r="C100" s="7"/>
      <c r="D100" s="7"/>
      <c r="I100"/>
    </row>
    <row r="101" spans="1:9" ht="15" x14ac:dyDescent="0.3">
      <c r="A101" s="8"/>
      <c r="B101" s="8"/>
      <c r="C101" s="7"/>
      <c r="D101" s="7"/>
      <c r="I101"/>
    </row>
    <row r="102" spans="1:9" x14ac:dyDescent="0.2">
      <c r="I102"/>
    </row>
    <row r="103" spans="1:9" x14ac:dyDescent="0.2">
      <c r="A103"/>
      <c r="B103"/>
      <c r="I103"/>
    </row>
    <row r="104" spans="1:9" x14ac:dyDescent="0.2">
      <c r="A104"/>
      <c r="B104"/>
      <c r="I104"/>
    </row>
    <row r="105" spans="1:9" x14ac:dyDescent="0.2">
      <c r="A105"/>
      <c r="B105"/>
      <c r="I105"/>
    </row>
    <row r="106" spans="1:9" x14ac:dyDescent="0.2">
      <c r="A106"/>
      <c r="B106"/>
      <c r="I106"/>
    </row>
    <row r="107" spans="1:9" x14ac:dyDescent="0.2">
      <c r="A107"/>
      <c r="B107"/>
      <c r="I107"/>
    </row>
    <row r="108" spans="1:9" x14ac:dyDescent="0.2">
      <c r="A108"/>
      <c r="B108"/>
      <c r="I108"/>
    </row>
    <row r="109" spans="1:9" x14ac:dyDescent="0.2">
      <c r="A109"/>
      <c r="B109"/>
      <c r="I109"/>
    </row>
    <row r="110" spans="1:9" x14ac:dyDescent="0.2">
      <c r="A110"/>
      <c r="B110"/>
      <c r="I110"/>
    </row>
    <row r="111" spans="1:9" x14ac:dyDescent="0.2">
      <c r="A111"/>
      <c r="B111"/>
      <c r="I111"/>
    </row>
    <row r="112" spans="1:9" x14ac:dyDescent="0.2">
      <c r="A112"/>
      <c r="B112"/>
      <c r="I112"/>
    </row>
    <row r="113" spans="1:9" x14ac:dyDescent="0.2">
      <c r="A113"/>
      <c r="B113"/>
      <c r="I113"/>
    </row>
    <row r="114" spans="1:9" x14ac:dyDescent="0.2">
      <c r="A114"/>
      <c r="B114"/>
      <c r="I114"/>
    </row>
    <row r="115" spans="1:9" x14ac:dyDescent="0.2">
      <c r="A115"/>
      <c r="B115"/>
      <c r="I115"/>
    </row>
    <row r="116" spans="1:9" x14ac:dyDescent="0.2">
      <c r="A116"/>
      <c r="B116"/>
      <c r="I116"/>
    </row>
    <row r="117" spans="1:9" x14ac:dyDescent="0.2">
      <c r="A117"/>
      <c r="B117"/>
      <c r="I117"/>
    </row>
    <row r="118" spans="1:9" x14ac:dyDescent="0.2">
      <c r="A118"/>
      <c r="B118"/>
      <c r="I118"/>
    </row>
    <row r="119" spans="1:9" x14ac:dyDescent="0.2">
      <c r="A119"/>
      <c r="B119"/>
      <c r="I119"/>
    </row>
    <row r="120" spans="1:9" x14ac:dyDescent="0.2">
      <c r="A120"/>
      <c r="B120"/>
      <c r="I120"/>
    </row>
    <row r="121" spans="1:9" x14ac:dyDescent="0.2">
      <c r="A121"/>
      <c r="B121"/>
      <c r="I121"/>
    </row>
    <row r="122" spans="1:9" x14ac:dyDescent="0.2">
      <c r="A122"/>
      <c r="B122"/>
      <c r="I122"/>
    </row>
    <row r="123" spans="1:9" x14ac:dyDescent="0.2">
      <c r="A123"/>
      <c r="B123"/>
      <c r="I123"/>
    </row>
    <row r="124" spans="1:9" x14ac:dyDescent="0.2">
      <c r="A124"/>
      <c r="B124"/>
      <c r="I124"/>
    </row>
    <row r="125" spans="1:9" x14ac:dyDescent="0.2">
      <c r="A125"/>
      <c r="B125"/>
      <c r="I125"/>
    </row>
    <row r="126" spans="1:9" x14ac:dyDescent="0.2">
      <c r="A126"/>
      <c r="B126"/>
      <c r="I126"/>
    </row>
    <row r="127" spans="1:9" x14ac:dyDescent="0.2">
      <c r="A127"/>
      <c r="B127"/>
      <c r="I127"/>
    </row>
    <row r="128" spans="1:9" x14ac:dyDescent="0.2">
      <c r="A128"/>
      <c r="B128"/>
      <c r="I128"/>
    </row>
    <row r="129" spans="1:9" x14ac:dyDescent="0.2">
      <c r="A129"/>
      <c r="B129"/>
      <c r="I129"/>
    </row>
    <row r="130" spans="1:9" x14ac:dyDescent="0.2">
      <c r="A130"/>
      <c r="B130"/>
      <c r="I130"/>
    </row>
    <row r="131" spans="1:9" x14ac:dyDescent="0.2">
      <c r="A131"/>
      <c r="B131"/>
      <c r="I131"/>
    </row>
    <row r="132" spans="1:9" x14ac:dyDescent="0.2">
      <c r="A132"/>
      <c r="B132"/>
      <c r="I132"/>
    </row>
    <row r="133" spans="1:9" x14ac:dyDescent="0.2">
      <c r="A133"/>
      <c r="B133"/>
      <c r="I133"/>
    </row>
    <row r="134" spans="1:9" x14ac:dyDescent="0.2">
      <c r="A134"/>
      <c r="B134"/>
      <c r="I134"/>
    </row>
    <row r="135" spans="1:9" x14ac:dyDescent="0.2">
      <c r="A135"/>
      <c r="B135"/>
      <c r="I135"/>
    </row>
    <row r="136" spans="1:9" x14ac:dyDescent="0.2">
      <c r="A136"/>
      <c r="B136"/>
      <c r="I136"/>
    </row>
    <row r="137" spans="1:9" x14ac:dyDescent="0.2">
      <c r="A137"/>
      <c r="B137"/>
      <c r="I137"/>
    </row>
    <row r="138" spans="1:9" x14ac:dyDescent="0.2">
      <c r="A138"/>
      <c r="B138"/>
      <c r="I138"/>
    </row>
    <row r="139" spans="1:9" x14ac:dyDescent="0.2">
      <c r="A139"/>
      <c r="B139"/>
      <c r="I139"/>
    </row>
    <row r="140" spans="1:9" x14ac:dyDescent="0.2">
      <c r="A140"/>
      <c r="B140"/>
      <c r="I140"/>
    </row>
    <row r="141" spans="1:9" x14ac:dyDescent="0.2">
      <c r="A141"/>
      <c r="B141"/>
      <c r="I141"/>
    </row>
    <row r="142" spans="1:9" x14ac:dyDescent="0.2">
      <c r="A142"/>
      <c r="B142"/>
      <c r="I142"/>
    </row>
    <row r="143" spans="1:9" x14ac:dyDescent="0.2">
      <c r="A143"/>
      <c r="B143"/>
      <c r="I143"/>
    </row>
    <row r="144" spans="1:9" x14ac:dyDescent="0.2">
      <c r="A144"/>
      <c r="B144"/>
      <c r="I144"/>
    </row>
    <row r="145" spans="1:9" x14ac:dyDescent="0.2">
      <c r="A145"/>
      <c r="B145"/>
      <c r="I145"/>
    </row>
    <row r="146" spans="1:9" x14ac:dyDescent="0.2">
      <c r="A146"/>
      <c r="B146"/>
      <c r="I146"/>
    </row>
    <row r="147" spans="1:9" x14ac:dyDescent="0.2">
      <c r="A147"/>
      <c r="B147"/>
      <c r="I147"/>
    </row>
    <row r="148" spans="1:9" x14ac:dyDescent="0.2">
      <c r="A148"/>
      <c r="B148"/>
      <c r="I148"/>
    </row>
    <row r="149" spans="1:9" x14ac:dyDescent="0.2">
      <c r="A149"/>
      <c r="B149"/>
      <c r="I149"/>
    </row>
    <row r="150" spans="1:9" x14ac:dyDescent="0.2">
      <c r="A150"/>
      <c r="B150"/>
      <c r="I150"/>
    </row>
    <row r="151" spans="1:9" x14ac:dyDescent="0.2">
      <c r="A151"/>
      <c r="B151"/>
      <c r="I151"/>
    </row>
    <row r="152" spans="1:9" x14ac:dyDescent="0.2">
      <c r="A152"/>
      <c r="B152"/>
      <c r="I152"/>
    </row>
    <row r="153" spans="1:9" x14ac:dyDescent="0.2">
      <c r="A153"/>
      <c r="B153"/>
      <c r="I153"/>
    </row>
    <row r="154" spans="1:9" x14ac:dyDescent="0.2">
      <c r="A154"/>
      <c r="B154"/>
      <c r="I154"/>
    </row>
    <row r="155" spans="1:9" x14ac:dyDescent="0.2">
      <c r="A155"/>
      <c r="B155"/>
      <c r="I155"/>
    </row>
    <row r="156" spans="1:9" x14ac:dyDescent="0.2">
      <c r="A156"/>
      <c r="B156"/>
      <c r="I156"/>
    </row>
    <row r="157" spans="1:9" x14ac:dyDescent="0.2">
      <c r="A157"/>
      <c r="B157"/>
      <c r="I157"/>
    </row>
    <row r="158" spans="1:9" x14ac:dyDescent="0.2">
      <c r="A158"/>
      <c r="B158"/>
      <c r="I158"/>
    </row>
    <row r="159" spans="1:9" x14ac:dyDescent="0.2">
      <c r="A159"/>
      <c r="B159"/>
      <c r="I159"/>
    </row>
    <row r="160" spans="1:9" x14ac:dyDescent="0.2">
      <c r="A160"/>
      <c r="B160"/>
      <c r="I160"/>
    </row>
    <row r="161" spans="1:9" x14ac:dyDescent="0.2">
      <c r="A161"/>
      <c r="B161"/>
      <c r="I161"/>
    </row>
    <row r="162" spans="1:9" x14ac:dyDescent="0.2">
      <c r="A162"/>
      <c r="B162"/>
      <c r="I162"/>
    </row>
    <row r="163" spans="1:9" x14ac:dyDescent="0.2">
      <c r="A163"/>
      <c r="B163"/>
      <c r="I163"/>
    </row>
    <row r="164" spans="1:9" x14ac:dyDescent="0.2">
      <c r="A164"/>
      <c r="B164"/>
      <c r="I164"/>
    </row>
    <row r="165" spans="1:9" x14ac:dyDescent="0.2">
      <c r="A165"/>
      <c r="B165"/>
      <c r="I165"/>
    </row>
    <row r="166" spans="1:9" x14ac:dyDescent="0.2">
      <c r="A166"/>
      <c r="B166"/>
      <c r="I166"/>
    </row>
    <row r="167" spans="1:9" x14ac:dyDescent="0.2">
      <c r="A167"/>
      <c r="B167"/>
      <c r="I167"/>
    </row>
    <row r="168" spans="1:9" x14ac:dyDescent="0.2">
      <c r="A168"/>
      <c r="B168"/>
      <c r="I168"/>
    </row>
    <row r="169" spans="1:9" x14ac:dyDescent="0.2">
      <c r="A169"/>
      <c r="B169"/>
      <c r="I169"/>
    </row>
    <row r="170" spans="1:9" x14ac:dyDescent="0.2">
      <c r="A170"/>
      <c r="B170"/>
      <c r="I170"/>
    </row>
    <row r="171" spans="1:9" x14ac:dyDescent="0.2">
      <c r="A171"/>
      <c r="B171"/>
      <c r="I171"/>
    </row>
    <row r="172" spans="1:9" x14ac:dyDescent="0.2">
      <c r="A172"/>
      <c r="B172"/>
      <c r="I172"/>
    </row>
    <row r="173" spans="1:9" x14ac:dyDescent="0.2">
      <c r="A173"/>
      <c r="B173"/>
      <c r="I173"/>
    </row>
    <row r="174" spans="1:9" x14ac:dyDescent="0.2">
      <c r="A174"/>
      <c r="B174"/>
      <c r="I174"/>
    </row>
    <row r="175" spans="1:9" x14ac:dyDescent="0.2">
      <c r="A175"/>
      <c r="B175"/>
      <c r="I175"/>
    </row>
    <row r="176" spans="1:9" x14ac:dyDescent="0.2">
      <c r="A176"/>
      <c r="B176"/>
      <c r="I176"/>
    </row>
    <row r="177" spans="1:9" x14ac:dyDescent="0.2">
      <c r="A177"/>
      <c r="B177"/>
      <c r="I177"/>
    </row>
    <row r="178" spans="1:9" x14ac:dyDescent="0.2">
      <c r="A178"/>
      <c r="B178"/>
      <c r="I178"/>
    </row>
    <row r="179" spans="1:9" x14ac:dyDescent="0.2">
      <c r="A179"/>
      <c r="B179"/>
      <c r="I179"/>
    </row>
    <row r="180" spans="1:9" x14ac:dyDescent="0.2">
      <c r="A180"/>
      <c r="B180"/>
      <c r="I180"/>
    </row>
    <row r="181" spans="1:9" x14ac:dyDescent="0.2">
      <c r="A181"/>
      <c r="B181"/>
      <c r="I181"/>
    </row>
    <row r="182" spans="1:9" x14ac:dyDescent="0.2">
      <c r="A182"/>
      <c r="B182"/>
      <c r="I182"/>
    </row>
    <row r="183" spans="1:9" x14ac:dyDescent="0.2">
      <c r="A183"/>
      <c r="B183"/>
      <c r="I183"/>
    </row>
    <row r="184" spans="1:9" x14ac:dyDescent="0.2">
      <c r="A184"/>
      <c r="B184"/>
      <c r="I184"/>
    </row>
    <row r="185" spans="1:9" x14ac:dyDescent="0.2">
      <c r="A185"/>
      <c r="B185"/>
      <c r="I185"/>
    </row>
    <row r="186" spans="1:9" x14ac:dyDescent="0.2">
      <c r="A186"/>
      <c r="B186"/>
      <c r="I186"/>
    </row>
    <row r="187" spans="1:9" x14ac:dyDescent="0.2">
      <c r="A187"/>
      <c r="B187"/>
      <c r="I187"/>
    </row>
    <row r="188" spans="1:9" x14ac:dyDescent="0.2">
      <c r="A188"/>
      <c r="B188"/>
      <c r="I188"/>
    </row>
    <row r="189" spans="1:9" x14ac:dyDescent="0.2">
      <c r="A189"/>
      <c r="B189"/>
      <c r="I189"/>
    </row>
    <row r="190" spans="1:9" x14ac:dyDescent="0.2">
      <c r="A190"/>
      <c r="B190"/>
      <c r="I190"/>
    </row>
    <row r="191" spans="1:9" x14ac:dyDescent="0.2">
      <c r="A191"/>
      <c r="B191"/>
      <c r="I191"/>
    </row>
    <row r="192" spans="1:9" x14ac:dyDescent="0.2">
      <c r="A192"/>
      <c r="B192"/>
      <c r="I192"/>
    </row>
    <row r="193" spans="1:9" x14ac:dyDescent="0.2">
      <c r="A193"/>
      <c r="B193"/>
      <c r="I193"/>
    </row>
    <row r="194" spans="1:9" x14ac:dyDescent="0.2">
      <c r="A194"/>
      <c r="B194"/>
      <c r="I194"/>
    </row>
    <row r="195" spans="1:9" x14ac:dyDescent="0.2">
      <c r="A195"/>
      <c r="B195"/>
      <c r="I195"/>
    </row>
    <row r="196" spans="1:9" x14ac:dyDescent="0.2">
      <c r="A196"/>
      <c r="B196"/>
      <c r="I196"/>
    </row>
    <row r="197" spans="1:9" x14ac:dyDescent="0.2">
      <c r="A197"/>
      <c r="B197"/>
      <c r="I197"/>
    </row>
    <row r="198" spans="1:9" x14ac:dyDescent="0.2">
      <c r="A198"/>
      <c r="B198"/>
      <c r="I198"/>
    </row>
    <row r="199" spans="1:9" x14ac:dyDescent="0.2">
      <c r="A199"/>
      <c r="B199"/>
      <c r="I199"/>
    </row>
    <row r="200" spans="1:9" x14ac:dyDescent="0.2">
      <c r="A200"/>
      <c r="B200"/>
      <c r="I200"/>
    </row>
    <row r="201" spans="1:9" x14ac:dyDescent="0.2">
      <c r="A201"/>
      <c r="B201"/>
      <c r="I201"/>
    </row>
    <row r="202" spans="1:9" x14ac:dyDescent="0.2">
      <c r="A202"/>
      <c r="B202"/>
      <c r="I202"/>
    </row>
    <row r="203" spans="1:9" x14ac:dyDescent="0.2">
      <c r="A203"/>
      <c r="B203"/>
      <c r="I203"/>
    </row>
    <row r="204" spans="1:9" x14ac:dyDescent="0.2">
      <c r="A204"/>
      <c r="B204"/>
      <c r="I204"/>
    </row>
    <row r="205" spans="1:9" x14ac:dyDescent="0.2">
      <c r="A205"/>
      <c r="B205"/>
      <c r="I205"/>
    </row>
    <row r="206" spans="1:9" x14ac:dyDescent="0.2">
      <c r="A206"/>
      <c r="B206"/>
      <c r="I206"/>
    </row>
    <row r="207" spans="1:9" x14ac:dyDescent="0.2">
      <c r="A207"/>
      <c r="B207"/>
      <c r="I207"/>
    </row>
    <row r="208" spans="1:9" x14ac:dyDescent="0.2">
      <c r="A208"/>
      <c r="B208"/>
      <c r="I208"/>
    </row>
    <row r="209" spans="1:9" x14ac:dyDescent="0.2">
      <c r="A209"/>
      <c r="B209"/>
      <c r="I209"/>
    </row>
    <row r="210" spans="1:9" x14ac:dyDescent="0.2">
      <c r="A210"/>
      <c r="B210"/>
      <c r="I210"/>
    </row>
    <row r="211" spans="1:9" x14ac:dyDescent="0.2">
      <c r="A211"/>
      <c r="B211"/>
      <c r="I211"/>
    </row>
    <row r="212" spans="1:9" x14ac:dyDescent="0.2">
      <c r="A212"/>
      <c r="B212"/>
      <c r="I212"/>
    </row>
    <row r="213" spans="1:9" x14ac:dyDescent="0.2">
      <c r="A213"/>
      <c r="B213"/>
      <c r="I213"/>
    </row>
    <row r="214" spans="1:9" x14ac:dyDescent="0.2">
      <c r="A214"/>
      <c r="B214"/>
      <c r="I214"/>
    </row>
    <row r="215" spans="1:9" x14ac:dyDescent="0.2">
      <c r="A215"/>
      <c r="B215"/>
      <c r="I215"/>
    </row>
    <row r="216" spans="1:9" x14ac:dyDescent="0.2">
      <c r="A216"/>
      <c r="B216"/>
      <c r="I216"/>
    </row>
    <row r="217" spans="1:9" x14ac:dyDescent="0.2">
      <c r="A217"/>
      <c r="B217"/>
      <c r="I217"/>
    </row>
    <row r="218" spans="1:9" x14ac:dyDescent="0.2">
      <c r="A218"/>
      <c r="B218"/>
      <c r="I218"/>
    </row>
    <row r="219" spans="1:9" x14ac:dyDescent="0.2">
      <c r="A219"/>
      <c r="B219"/>
      <c r="I219"/>
    </row>
    <row r="220" spans="1:9" x14ac:dyDescent="0.2">
      <c r="A220"/>
      <c r="B220"/>
      <c r="I220"/>
    </row>
    <row r="221" spans="1:9" x14ac:dyDescent="0.2">
      <c r="A221"/>
      <c r="B221"/>
      <c r="I221"/>
    </row>
    <row r="222" spans="1:9" x14ac:dyDescent="0.2">
      <c r="A222"/>
      <c r="B222"/>
      <c r="I222"/>
    </row>
    <row r="223" spans="1:9" x14ac:dyDescent="0.2">
      <c r="A223"/>
      <c r="B223"/>
      <c r="I223"/>
    </row>
    <row r="224" spans="1:9" x14ac:dyDescent="0.2">
      <c r="A224"/>
      <c r="B224"/>
      <c r="I224"/>
    </row>
    <row r="225" spans="1:9" x14ac:dyDescent="0.2">
      <c r="A225"/>
      <c r="B225"/>
      <c r="I225"/>
    </row>
    <row r="226" spans="1:9" x14ac:dyDescent="0.2">
      <c r="A226"/>
      <c r="B226"/>
      <c r="I226"/>
    </row>
    <row r="227" spans="1:9" x14ac:dyDescent="0.2">
      <c r="A227"/>
      <c r="B227"/>
      <c r="I227"/>
    </row>
    <row r="228" spans="1:9" x14ac:dyDescent="0.2">
      <c r="A228"/>
      <c r="B228"/>
      <c r="I228"/>
    </row>
    <row r="229" spans="1:9" x14ac:dyDescent="0.2">
      <c r="A229"/>
      <c r="B229"/>
      <c r="I229"/>
    </row>
    <row r="230" spans="1:9" x14ac:dyDescent="0.2">
      <c r="A230"/>
      <c r="B230"/>
      <c r="I230"/>
    </row>
    <row r="231" spans="1:9" x14ac:dyDescent="0.2">
      <c r="A231"/>
      <c r="B231"/>
      <c r="I231"/>
    </row>
    <row r="232" spans="1:9" x14ac:dyDescent="0.2">
      <c r="A232"/>
      <c r="B232"/>
      <c r="I232"/>
    </row>
    <row r="233" spans="1:9" x14ac:dyDescent="0.2">
      <c r="A233"/>
      <c r="B233"/>
      <c r="I233"/>
    </row>
    <row r="234" spans="1:9" x14ac:dyDescent="0.2">
      <c r="A234"/>
      <c r="B234"/>
      <c r="I234"/>
    </row>
    <row r="235" spans="1:9" x14ac:dyDescent="0.2">
      <c r="A235"/>
      <c r="B235"/>
      <c r="I235"/>
    </row>
    <row r="236" spans="1:9" x14ac:dyDescent="0.2">
      <c r="A236"/>
      <c r="B236"/>
      <c r="I236"/>
    </row>
    <row r="237" spans="1:9" x14ac:dyDescent="0.2">
      <c r="A237"/>
      <c r="B237"/>
      <c r="I237"/>
    </row>
    <row r="238" spans="1:9" x14ac:dyDescent="0.2">
      <c r="A238"/>
      <c r="B238"/>
      <c r="I238"/>
    </row>
    <row r="239" spans="1:9" x14ac:dyDescent="0.2">
      <c r="A239"/>
      <c r="B239"/>
      <c r="I239"/>
    </row>
    <row r="240" spans="1:9" x14ac:dyDescent="0.2">
      <c r="A240"/>
      <c r="B240"/>
      <c r="I240"/>
    </row>
    <row r="241" spans="1:9" x14ac:dyDescent="0.2">
      <c r="A241"/>
      <c r="B241"/>
      <c r="I241"/>
    </row>
    <row r="242" spans="1:9" x14ac:dyDescent="0.2">
      <c r="A242"/>
      <c r="B242"/>
      <c r="I242"/>
    </row>
    <row r="243" spans="1:9" x14ac:dyDescent="0.2">
      <c r="A243"/>
      <c r="B243"/>
      <c r="I243"/>
    </row>
    <row r="244" spans="1:9" x14ac:dyDescent="0.2">
      <c r="A244"/>
      <c r="B244"/>
      <c r="I244"/>
    </row>
    <row r="245" spans="1:9" x14ac:dyDescent="0.2">
      <c r="A245"/>
      <c r="B245"/>
      <c r="I245"/>
    </row>
    <row r="246" spans="1:9" x14ac:dyDescent="0.2">
      <c r="A246"/>
      <c r="B246"/>
      <c r="I246"/>
    </row>
    <row r="247" spans="1:9" x14ac:dyDescent="0.2">
      <c r="A247"/>
      <c r="B247"/>
      <c r="I247"/>
    </row>
    <row r="248" spans="1:9" x14ac:dyDescent="0.2">
      <c r="A248"/>
      <c r="B248"/>
      <c r="I248"/>
    </row>
    <row r="249" spans="1:9" x14ac:dyDescent="0.2">
      <c r="A249"/>
      <c r="B249"/>
      <c r="I249"/>
    </row>
    <row r="250" spans="1:9" x14ac:dyDescent="0.2">
      <c r="A250"/>
      <c r="B250"/>
      <c r="I250"/>
    </row>
    <row r="251" spans="1:9" x14ac:dyDescent="0.2">
      <c r="A251"/>
      <c r="B251"/>
      <c r="I251"/>
    </row>
    <row r="252" spans="1:9" x14ac:dyDescent="0.2">
      <c r="A252"/>
      <c r="B252"/>
      <c r="I252"/>
    </row>
    <row r="253" spans="1:9" x14ac:dyDescent="0.2">
      <c r="A253"/>
      <c r="B253"/>
      <c r="I253"/>
    </row>
    <row r="254" spans="1:9" x14ac:dyDescent="0.2">
      <c r="A254"/>
      <c r="B254"/>
      <c r="I254"/>
    </row>
    <row r="255" spans="1:9" x14ac:dyDescent="0.2">
      <c r="A255"/>
      <c r="B255"/>
      <c r="I255"/>
    </row>
    <row r="256" spans="1:9" x14ac:dyDescent="0.2">
      <c r="A256"/>
      <c r="B256"/>
      <c r="I256"/>
    </row>
    <row r="257" spans="1:9" x14ac:dyDescent="0.2">
      <c r="A257"/>
      <c r="B257"/>
      <c r="I257"/>
    </row>
    <row r="258" spans="1:9" x14ac:dyDescent="0.2">
      <c r="A258"/>
      <c r="B258"/>
      <c r="I258"/>
    </row>
    <row r="259" spans="1:9" x14ac:dyDescent="0.2">
      <c r="A259"/>
      <c r="B259"/>
      <c r="I259"/>
    </row>
    <row r="260" spans="1:9" x14ac:dyDescent="0.2">
      <c r="A260"/>
      <c r="B260"/>
      <c r="I260"/>
    </row>
    <row r="261" spans="1:9" x14ac:dyDescent="0.2">
      <c r="A261"/>
      <c r="B261"/>
      <c r="I261"/>
    </row>
    <row r="262" spans="1:9" x14ac:dyDescent="0.2">
      <c r="A262"/>
      <c r="B262"/>
      <c r="I262"/>
    </row>
    <row r="263" spans="1:9" x14ac:dyDescent="0.2">
      <c r="A263"/>
      <c r="B263"/>
      <c r="I263"/>
    </row>
    <row r="264" spans="1:9" x14ac:dyDescent="0.2">
      <c r="A264"/>
      <c r="B264"/>
      <c r="I264"/>
    </row>
    <row r="265" spans="1:9" x14ac:dyDescent="0.2">
      <c r="A265"/>
      <c r="B265"/>
      <c r="I265"/>
    </row>
    <row r="266" spans="1:9" x14ac:dyDescent="0.2">
      <c r="A266"/>
      <c r="B266"/>
      <c r="I266"/>
    </row>
    <row r="267" spans="1:9" x14ac:dyDescent="0.2">
      <c r="A267"/>
      <c r="B267"/>
      <c r="I267"/>
    </row>
    <row r="268" spans="1:9" x14ac:dyDescent="0.2">
      <c r="A268"/>
      <c r="B268"/>
      <c r="I268"/>
    </row>
    <row r="269" spans="1:9" x14ac:dyDescent="0.2">
      <c r="A269"/>
      <c r="B269"/>
      <c r="I269"/>
    </row>
    <row r="270" spans="1:9" x14ac:dyDescent="0.2">
      <c r="A270"/>
      <c r="B270"/>
      <c r="I270"/>
    </row>
    <row r="271" spans="1:9" x14ac:dyDescent="0.2">
      <c r="A271"/>
      <c r="B271"/>
      <c r="I271"/>
    </row>
  </sheetData>
  <sheetProtection password="DC6F" sheet="1" objects="1" scenarios="1" formatCells="0" formatColumns="0" formatRows="0" insertColumns="0" insertRows="0" insertHyperlinks="0" deleteColumns="0" deleteRows="0" sort="0" autoFilter="0" pivotTables="0"/>
  <mergeCells count="15">
    <mergeCell ref="A64:I64"/>
    <mergeCell ref="A62:I62"/>
    <mergeCell ref="A63:I63"/>
    <mergeCell ref="A85:I85"/>
    <mergeCell ref="A86:I86"/>
    <mergeCell ref="A83:I83"/>
    <mergeCell ref="A84:I84"/>
    <mergeCell ref="A65:I65"/>
    <mergeCell ref="A49:I49"/>
    <mergeCell ref="C2:I5"/>
    <mergeCell ref="A6:I6"/>
    <mergeCell ref="A53:I53"/>
    <mergeCell ref="A52:I52"/>
    <mergeCell ref="A51:I51"/>
    <mergeCell ref="A50:I50"/>
  </mergeCells>
  <pageMargins left="1.0236220472440944" right="0.23622047244094491" top="0.31496062992125984" bottom="7.874015748031496E-2" header="0.31496062992125984" footer="0.19685039370078741"/>
  <pageSetup paperSize="9" scale="77" orientation="portrait" r:id="rId1"/>
  <headerFooter alignWithMargins="0"/>
  <rowBreaks count="1" manualBreakCount="1">
    <brk id="53" max="3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80"/>
  <sheetViews>
    <sheetView view="pageLayout" topLeftCell="B1" zoomScale="80" zoomScalePageLayoutView="80" workbookViewId="0">
      <selection activeCell="AY11" sqref="AY11"/>
    </sheetView>
  </sheetViews>
  <sheetFormatPr defaultColWidth="2.7109375" defaultRowHeight="11.45" customHeight="1" x14ac:dyDescent="0.2"/>
  <cols>
    <col min="1" max="1" width="0.5703125" style="289" customWidth="1"/>
    <col min="2" max="6" width="2.7109375" style="291"/>
    <col min="7" max="7" width="2.85546875" style="291" customWidth="1"/>
    <col min="8" max="8" width="2.28515625" style="291" customWidth="1"/>
    <col min="9" max="9" width="4.28515625" style="291" customWidth="1"/>
    <col min="10" max="10" width="5.42578125" style="291" customWidth="1"/>
    <col min="11" max="11" width="2.7109375" style="291"/>
    <col min="12" max="12" width="4" style="291" customWidth="1"/>
    <col min="13" max="13" width="4.85546875" style="291" customWidth="1"/>
    <col min="14" max="15" width="2.7109375" style="291"/>
    <col min="16" max="16" width="3" style="291" customWidth="1"/>
    <col min="17" max="18" width="2.7109375" style="291"/>
    <col min="19" max="20" width="1.42578125" style="291" customWidth="1"/>
    <col min="21" max="23" width="0" style="291" hidden="1" customWidth="1"/>
    <col min="24" max="27" width="2.7109375" style="291"/>
    <col min="28" max="28" width="1.42578125" style="291" customWidth="1"/>
    <col min="29" max="29" width="0" style="291" hidden="1" customWidth="1"/>
    <col min="30" max="31" width="2.7109375" style="291"/>
    <col min="32" max="32" width="1" style="291" customWidth="1"/>
    <col min="33" max="33" width="9.7109375" style="291" customWidth="1"/>
    <col min="34" max="34" width="0" style="291" hidden="1" customWidth="1"/>
    <col min="35" max="35" width="7" style="291" customWidth="1"/>
    <col min="36" max="36" width="2.7109375" style="291"/>
    <col min="37" max="37" width="1.140625" style="291" customWidth="1"/>
    <col min="38" max="38" width="2.28515625" style="291" customWidth="1"/>
    <col min="39" max="39" width="2.7109375" style="291"/>
    <col min="40" max="40" width="1.85546875" style="291" customWidth="1"/>
    <col min="41" max="41" width="3.28515625" style="291" customWidth="1"/>
    <col min="42" max="43" width="3.28515625" style="290" customWidth="1"/>
    <col min="44" max="44" width="4.42578125" style="290" customWidth="1"/>
    <col min="45" max="45" width="9.5703125" style="290" customWidth="1"/>
    <col min="46" max="46" width="3.28515625" style="290" customWidth="1"/>
    <col min="47" max="241" width="2.7109375" style="289"/>
    <col min="242" max="16384" width="2.7109375" style="268"/>
  </cols>
  <sheetData>
    <row r="1" spans="1:251" ht="11.45" customHeight="1" x14ac:dyDescent="0.2">
      <c r="P1" s="612" t="s">
        <v>388</v>
      </c>
      <c r="Q1" s="612"/>
      <c r="R1" s="612"/>
      <c r="S1" s="612"/>
      <c r="T1" s="612"/>
      <c r="U1" s="612"/>
      <c r="V1" s="612"/>
      <c r="W1" s="612"/>
      <c r="X1" s="612"/>
      <c r="Y1" s="612"/>
      <c r="Z1" s="612"/>
      <c r="AA1" s="612"/>
      <c r="AB1" s="612"/>
      <c r="AC1" s="612"/>
      <c r="AD1" s="612"/>
      <c r="AE1" s="612"/>
      <c r="AF1" s="612"/>
      <c r="AG1" s="612"/>
      <c r="AH1" s="612"/>
      <c r="AI1" s="612"/>
      <c r="AJ1" s="612"/>
      <c r="AK1" s="612"/>
      <c r="AL1" s="612"/>
      <c r="AM1" s="612"/>
      <c r="AN1" s="612"/>
      <c r="AO1" s="612"/>
    </row>
    <row r="2" spans="1:251" ht="11.45" customHeight="1" x14ac:dyDescent="0.2">
      <c r="P2" s="612"/>
      <c r="Q2" s="612"/>
      <c r="R2" s="612"/>
      <c r="S2" s="612"/>
      <c r="T2" s="612"/>
      <c r="U2" s="612"/>
      <c r="V2" s="612"/>
      <c r="W2" s="612"/>
      <c r="X2" s="612"/>
      <c r="Y2" s="612"/>
      <c r="Z2" s="612"/>
      <c r="AA2" s="612"/>
      <c r="AB2" s="612"/>
      <c r="AC2" s="612"/>
      <c r="AD2" s="612"/>
      <c r="AE2" s="612"/>
      <c r="AF2" s="612"/>
      <c r="AG2" s="612"/>
      <c r="AH2" s="612"/>
      <c r="AI2" s="612"/>
      <c r="AJ2" s="612"/>
      <c r="AK2" s="612"/>
      <c r="AL2" s="612"/>
      <c r="AM2" s="612"/>
      <c r="AN2" s="612"/>
      <c r="AO2" s="612"/>
    </row>
    <row r="3" spans="1:251" ht="11.45" customHeight="1" x14ac:dyDescent="0.2">
      <c r="P3" s="612"/>
      <c r="Q3" s="612"/>
      <c r="R3" s="612"/>
      <c r="S3" s="612"/>
      <c r="T3" s="612"/>
      <c r="U3" s="612"/>
      <c r="V3" s="612"/>
      <c r="W3" s="612"/>
      <c r="X3" s="612"/>
      <c r="Y3" s="612"/>
      <c r="Z3" s="612"/>
      <c r="AA3" s="612"/>
      <c r="AB3" s="612"/>
      <c r="AC3" s="612"/>
      <c r="AD3" s="612"/>
      <c r="AE3" s="612"/>
      <c r="AF3" s="612"/>
      <c r="AG3" s="612"/>
      <c r="AH3" s="612"/>
      <c r="AI3" s="612"/>
      <c r="AJ3" s="612"/>
      <c r="AK3" s="612"/>
      <c r="AL3" s="612"/>
      <c r="AM3" s="612"/>
      <c r="AN3" s="612"/>
      <c r="AO3" s="612"/>
    </row>
    <row r="4" spans="1:251" ht="11.45" customHeight="1" x14ac:dyDescent="0.2">
      <c r="P4" s="612"/>
      <c r="Q4" s="612"/>
      <c r="R4" s="612"/>
      <c r="S4" s="612"/>
      <c r="T4" s="612"/>
      <c r="U4" s="612"/>
      <c r="V4" s="612"/>
      <c r="W4" s="612"/>
      <c r="X4" s="612"/>
      <c r="Y4" s="612"/>
      <c r="Z4" s="612"/>
      <c r="AA4" s="612"/>
      <c r="AB4" s="612"/>
      <c r="AC4" s="612"/>
      <c r="AD4" s="612"/>
      <c r="AE4" s="612"/>
      <c r="AF4" s="612"/>
      <c r="AG4" s="612"/>
      <c r="AH4" s="612"/>
      <c r="AI4" s="612"/>
      <c r="AJ4" s="612"/>
      <c r="AK4" s="612"/>
      <c r="AL4" s="612"/>
      <c r="AM4" s="612"/>
      <c r="AN4" s="612"/>
      <c r="AO4" s="612"/>
    </row>
    <row r="5" spans="1:251" ht="12" customHeight="1" x14ac:dyDescent="0.2">
      <c r="P5" s="612"/>
      <c r="Q5" s="612"/>
      <c r="R5" s="612"/>
      <c r="S5" s="612"/>
      <c r="T5" s="612"/>
      <c r="U5" s="612"/>
      <c r="V5" s="612"/>
      <c r="W5" s="612"/>
      <c r="X5" s="612"/>
      <c r="Y5" s="612"/>
      <c r="Z5" s="612"/>
      <c r="AA5" s="612"/>
      <c r="AB5" s="612"/>
      <c r="AC5" s="612"/>
      <c r="AD5" s="612"/>
      <c r="AE5" s="612"/>
      <c r="AF5" s="612"/>
      <c r="AG5" s="612"/>
      <c r="AH5" s="612"/>
      <c r="AI5" s="612"/>
      <c r="AJ5" s="612"/>
      <c r="AK5" s="612"/>
      <c r="AL5" s="612"/>
      <c r="AM5" s="612"/>
      <c r="AN5" s="612"/>
      <c r="AO5" s="612"/>
    </row>
    <row r="6" spans="1:251" ht="27.75" customHeight="1" x14ac:dyDescent="0.2">
      <c r="B6" s="310"/>
      <c r="C6" s="709" t="s">
        <v>387</v>
      </c>
      <c r="D6" s="709"/>
      <c r="E6" s="709"/>
      <c r="F6" s="709"/>
      <c r="G6" s="709"/>
      <c r="H6" s="709"/>
      <c r="I6" s="709"/>
      <c r="J6" s="709"/>
      <c r="K6" s="709"/>
      <c r="L6" s="709"/>
      <c r="M6" s="709"/>
      <c r="N6" s="709"/>
      <c r="O6" s="709"/>
      <c r="P6" s="709"/>
      <c r="Q6" s="709"/>
      <c r="R6" s="709"/>
      <c r="S6" s="709"/>
      <c r="T6" s="709"/>
      <c r="U6" s="709"/>
      <c r="V6" s="709"/>
      <c r="W6" s="709"/>
      <c r="X6" s="709"/>
      <c r="Y6" s="709"/>
      <c r="Z6" s="709"/>
      <c r="AA6" s="709"/>
      <c r="AB6" s="709"/>
      <c r="AC6" s="709"/>
      <c r="AD6" s="709"/>
      <c r="AE6" s="709"/>
      <c r="AF6" s="709"/>
      <c r="AG6" s="709"/>
      <c r="AH6" s="709"/>
      <c r="AI6" s="709"/>
      <c r="AJ6" s="709"/>
      <c r="AK6" s="709"/>
      <c r="AL6" s="709"/>
      <c r="AM6" s="709"/>
      <c r="AN6" s="709"/>
      <c r="AO6" s="309"/>
      <c r="AP6" s="309"/>
    </row>
    <row r="7" spans="1:251" ht="36.75" customHeight="1" x14ac:dyDescent="0.2">
      <c r="A7" s="308"/>
      <c r="B7" s="680" t="s">
        <v>386</v>
      </c>
      <c r="C7" s="681"/>
      <c r="D7" s="681"/>
      <c r="E7" s="681"/>
      <c r="F7" s="681"/>
      <c r="G7" s="681"/>
      <c r="H7" s="681"/>
      <c r="I7" s="681"/>
      <c r="J7" s="681"/>
      <c r="K7" s="681"/>
      <c r="L7" s="681"/>
      <c r="M7" s="681"/>
      <c r="N7" s="681"/>
      <c r="O7" s="681"/>
      <c r="P7" s="681"/>
      <c r="Q7" s="681"/>
      <c r="R7" s="681"/>
      <c r="S7" s="681"/>
      <c r="T7" s="681"/>
      <c r="U7" s="681"/>
      <c r="V7" s="681"/>
      <c r="W7" s="681"/>
      <c r="X7" s="681"/>
      <c r="Y7" s="681"/>
      <c r="Z7" s="681"/>
      <c r="AA7" s="681"/>
      <c r="AB7" s="681"/>
      <c r="AC7" s="681"/>
      <c r="AD7" s="681"/>
      <c r="AE7" s="681"/>
      <c r="AF7" s="681"/>
      <c r="AG7" s="681"/>
      <c r="AH7" s="681"/>
      <c r="AI7" s="681"/>
      <c r="AJ7" s="681"/>
      <c r="AK7" s="681"/>
      <c r="AL7" s="681"/>
      <c r="AM7" s="681"/>
      <c r="AN7" s="681"/>
      <c r="AO7" s="681"/>
    </row>
    <row r="8" spans="1:251" s="292" customFormat="1" ht="41.25" customHeight="1" x14ac:dyDescent="0.2">
      <c r="B8" s="682" t="s">
        <v>385</v>
      </c>
      <c r="C8" s="682"/>
      <c r="D8" s="682"/>
      <c r="E8" s="682"/>
      <c r="F8" s="682"/>
      <c r="G8" s="682"/>
      <c r="H8" s="682"/>
      <c r="I8" s="682"/>
      <c r="J8" s="682"/>
      <c r="K8" s="682"/>
      <c r="L8" s="682"/>
      <c r="M8" s="682"/>
      <c r="N8" s="682"/>
      <c r="O8" s="682"/>
      <c r="P8" s="682"/>
      <c r="Q8" s="682"/>
      <c r="R8" s="682"/>
      <c r="S8" s="682"/>
      <c r="T8" s="682"/>
      <c r="U8" s="682"/>
      <c r="V8" s="682"/>
      <c r="W8" s="682"/>
      <c r="X8" s="682"/>
      <c r="Y8" s="682"/>
      <c r="Z8" s="682"/>
      <c r="AA8" s="682"/>
      <c r="AB8" s="682"/>
      <c r="AC8" s="682"/>
      <c r="AD8" s="682"/>
      <c r="AE8" s="682"/>
      <c r="AF8" s="682"/>
      <c r="AG8" s="682"/>
      <c r="AH8" s="682"/>
      <c r="AI8" s="682"/>
      <c r="AJ8" s="682"/>
      <c r="AK8" s="682"/>
      <c r="AL8" s="682"/>
      <c r="AM8" s="682"/>
      <c r="AN8" s="682"/>
      <c r="AO8" s="682"/>
      <c r="AP8" s="307"/>
      <c r="AQ8" s="307"/>
      <c r="AR8" s="307"/>
      <c r="AS8" s="307"/>
      <c r="AT8" s="307"/>
      <c r="IH8" s="293"/>
      <c r="II8" s="293"/>
      <c r="IJ8" s="293"/>
      <c r="IK8" s="293"/>
      <c r="IL8" s="293"/>
      <c r="IM8" s="293"/>
      <c r="IN8" s="293"/>
      <c r="IO8" s="293"/>
      <c r="IP8" s="293"/>
      <c r="IQ8" s="293"/>
    </row>
    <row r="9" spans="1:251" s="292" customFormat="1" ht="36" customHeight="1" x14ac:dyDescent="0.2">
      <c r="B9" s="682" t="s">
        <v>384</v>
      </c>
      <c r="C9" s="682"/>
      <c r="D9" s="682"/>
      <c r="E9" s="682"/>
      <c r="F9" s="682"/>
      <c r="G9" s="682"/>
      <c r="H9" s="682"/>
      <c r="I9" s="682"/>
      <c r="J9" s="682"/>
      <c r="K9" s="682"/>
      <c r="L9" s="682"/>
      <c r="M9" s="682"/>
      <c r="N9" s="682"/>
      <c r="O9" s="682"/>
      <c r="P9" s="682"/>
      <c r="Q9" s="682"/>
      <c r="R9" s="682"/>
      <c r="S9" s="682"/>
      <c r="T9" s="682"/>
      <c r="U9" s="682"/>
      <c r="V9" s="682"/>
      <c r="W9" s="682"/>
      <c r="X9" s="682"/>
      <c r="Y9" s="682"/>
      <c r="Z9" s="682"/>
      <c r="AA9" s="682"/>
      <c r="AB9" s="682"/>
      <c r="AC9" s="682"/>
      <c r="AD9" s="682"/>
      <c r="AE9" s="682"/>
      <c r="AF9" s="682"/>
      <c r="AG9" s="682"/>
      <c r="AH9" s="682"/>
      <c r="AI9" s="682"/>
      <c r="AJ9" s="682"/>
      <c r="AK9" s="682"/>
      <c r="AL9" s="682"/>
      <c r="AM9" s="682"/>
      <c r="AN9" s="682"/>
      <c r="AO9" s="682"/>
      <c r="AP9" s="307"/>
      <c r="AQ9" s="307"/>
      <c r="AR9" s="307"/>
      <c r="AS9" s="307"/>
      <c r="AT9" s="307"/>
      <c r="IH9" s="293"/>
      <c r="II9" s="293"/>
      <c r="IJ9" s="293"/>
      <c r="IK9" s="293"/>
      <c r="IL9" s="293"/>
      <c r="IM9" s="293"/>
      <c r="IN9" s="293"/>
      <c r="IO9" s="293"/>
      <c r="IP9" s="293"/>
      <c r="IQ9" s="293"/>
    </row>
    <row r="10" spans="1:251" s="292" customFormat="1" ht="19.5" customHeight="1" thickBot="1" x14ac:dyDescent="0.25">
      <c r="B10" s="686" t="s">
        <v>383</v>
      </c>
      <c r="C10" s="686"/>
      <c r="D10" s="686"/>
      <c r="E10" s="686"/>
      <c r="F10" s="686"/>
      <c r="G10" s="686"/>
      <c r="H10" s="686"/>
      <c r="I10" s="686"/>
      <c r="J10" s="686"/>
      <c r="K10" s="686"/>
      <c r="L10" s="686"/>
      <c r="M10" s="686"/>
      <c r="N10" s="686"/>
      <c r="O10" s="686"/>
      <c r="P10" s="686"/>
      <c r="Q10" s="686"/>
      <c r="R10" s="686"/>
      <c r="S10" s="686"/>
      <c r="T10" s="686"/>
      <c r="U10" s="686"/>
      <c r="V10" s="686"/>
      <c r="W10" s="686"/>
      <c r="X10" s="686"/>
      <c r="Y10" s="686"/>
      <c r="Z10" s="686"/>
      <c r="AA10" s="686"/>
      <c r="AB10" s="686"/>
      <c r="AC10" s="686"/>
      <c r="AD10" s="686"/>
      <c r="AE10" s="686"/>
      <c r="AF10" s="686"/>
      <c r="AG10" s="686"/>
      <c r="AH10" s="686"/>
      <c r="AI10" s="686"/>
      <c r="AJ10" s="686"/>
      <c r="AK10" s="686"/>
      <c r="AL10" s="686"/>
      <c r="AM10" s="686"/>
      <c r="AN10" s="686"/>
      <c r="AO10" s="686"/>
      <c r="AP10" s="307"/>
      <c r="AQ10" s="307"/>
      <c r="AR10" s="307"/>
      <c r="AS10" s="307"/>
      <c r="AT10" s="307"/>
      <c r="IH10" s="293"/>
      <c r="II10" s="293"/>
      <c r="IJ10" s="293"/>
      <c r="IK10" s="293"/>
      <c r="IL10" s="293"/>
      <c r="IM10" s="293"/>
      <c r="IN10" s="293"/>
      <c r="IO10" s="293"/>
      <c r="IP10" s="293"/>
      <c r="IQ10" s="293"/>
    </row>
    <row r="11" spans="1:251" s="302" customFormat="1" ht="43.5" customHeight="1" thickBot="1" x14ac:dyDescent="0.25">
      <c r="B11" s="687" t="s">
        <v>192</v>
      </c>
      <c r="C11" s="688"/>
      <c r="D11" s="688"/>
      <c r="E11" s="688"/>
      <c r="F11" s="688"/>
      <c r="G11" s="688"/>
      <c r="H11" s="688"/>
      <c r="I11" s="688"/>
      <c r="J11" s="652" t="s">
        <v>382</v>
      </c>
      <c r="K11" s="652"/>
      <c r="L11" s="652"/>
      <c r="M11" s="652"/>
      <c r="N11" s="652"/>
      <c r="O11" s="652"/>
      <c r="P11" s="652"/>
      <c r="Q11" s="652"/>
      <c r="R11" s="652"/>
      <c r="S11" s="652"/>
      <c r="T11" s="652"/>
      <c r="U11" s="652"/>
      <c r="V11" s="652"/>
      <c r="W11" s="652"/>
      <c r="X11" s="689" t="s">
        <v>381</v>
      </c>
      <c r="Y11" s="689"/>
      <c r="Z11" s="689"/>
      <c r="AA11" s="689"/>
      <c r="AB11" s="689"/>
      <c r="AC11" s="652" t="s">
        <v>380</v>
      </c>
      <c r="AD11" s="652"/>
      <c r="AE11" s="652"/>
      <c r="AF11" s="652"/>
      <c r="AG11" s="652"/>
      <c r="AH11" s="652"/>
      <c r="AI11" s="690" t="s">
        <v>379</v>
      </c>
      <c r="AJ11" s="690"/>
      <c r="AK11" s="690"/>
      <c r="AL11" s="690"/>
      <c r="AM11" s="690"/>
      <c r="AN11" s="690"/>
      <c r="AO11" s="691"/>
      <c r="AP11" s="306"/>
      <c r="AQ11" s="306"/>
      <c r="AR11" s="306"/>
      <c r="AS11" s="306"/>
      <c r="AT11" s="306"/>
      <c r="IH11" s="303"/>
      <c r="II11" s="303"/>
      <c r="IJ11" s="303"/>
      <c r="IK11" s="303"/>
      <c r="IL11" s="303"/>
      <c r="IM11" s="303"/>
      <c r="IN11" s="303"/>
    </row>
    <row r="12" spans="1:251" s="302" customFormat="1" ht="13.5" customHeight="1" x14ac:dyDescent="0.2">
      <c r="B12" s="653" t="s">
        <v>376</v>
      </c>
      <c r="C12" s="654"/>
      <c r="D12" s="654"/>
      <c r="E12" s="654"/>
      <c r="F12" s="654"/>
      <c r="G12" s="654"/>
      <c r="H12" s="654"/>
      <c r="I12" s="654"/>
      <c r="J12" s="683" t="s">
        <v>378</v>
      </c>
      <c r="K12" s="683"/>
      <c r="L12" s="683"/>
      <c r="M12" s="683"/>
      <c r="N12" s="683"/>
      <c r="O12" s="683"/>
      <c r="P12" s="683"/>
      <c r="Q12" s="683"/>
      <c r="R12" s="683"/>
      <c r="S12" s="683"/>
      <c r="T12" s="683"/>
      <c r="U12" s="683"/>
      <c r="V12" s="683"/>
      <c r="W12" s="683"/>
      <c r="X12" s="684" t="s">
        <v>374</v>
      </c>
      <c r="Y12" s="684"/>
      <c r="Z12" s="684"/>
      <c r="AA12" s="684"/>
      <c r="AB12" s="684"/>
      <c r="AC12" s="685">
        <v>2.2999999999999998</v>
      </c>
      <c r="AD12" s="685"/>
      <c r="AE12" s="685"/>
      <c r="AF12" s="685"/>
      <c r="AG12" s="685"/>
      <c r="AH12" s="685"/>
      <c r="AI12" s="692">
        <v>81</v>
      </c>
      <c r="AJ12" s="692"/>
      <c r="AK12" s="692"/>
      <c r="AL12" s="692"/>
      <c r="AM12" s="692"/>
      <c r="AN12" s="692"/>
      <c r="AO12" s="693"/>
      <c r="AP12" s="306"/>
      <c r="AQ12" s="306"/>
      <c r="AR12" s="306"/>
      <c r="AS12" s="306"/>
      <c r="AT12" s="306"/>
      <c r="IH12" s="303"/>
      <c r="II12" s="303"/>
      <c r="IJ12" s="303"/>
      <c r="IK12" s="303"/>
      <c r="IL12" s="303"/>
      <c r="IM12" s="303"/>
      <c r="IN12" s="303"/>
    </row>
    <row r="13" spans="1:251" s="302" customFormat="1" ht="13.5" customHeight="1" x14ac:dyDescent="0.2">
      <c r="B13" s="649" t="s">
        <v>376</v>
      </c>
      <c r="C13" s="650"/>
      <c r="D13" s="650"/>
      <c r="E13" s="650"/>
      <c r="F13" s="650"/>
      <c r="G13" s="650"/>
      <c r="H13" s="650"/>
      <c r="I13" s="650"/>
      <c r="J13" s="651" t="s">
        <v>377</v>
      </c>
      <c r="K13" s="651"/>
      <c r="L13" s="651"/>
      <c r="M13" s="651"/>
      <c r="N13" s="651"/>
      <c r="O13" s="651"/>
      <c r="P13" s="651"/>
      <c r="Q13" s="651"/>
      <c r="R13" s="651"/>
      <c r="S13" s="651"/>
      <c r="T13" s="651"/>
      <c r="U13" s="651"/>
      <c r="V13" s="651"/>
      <c r="W13" s="651"/>
      <c r="X13" s="669" t="s">
        <v>374</v>
      </c>
      <c r="Y13" s="669"/>
      <c r="Z13" s="669"/>
      <c r="AA13" s="669"/>
      <c r="AB13" s="669"/>
      <c r="AC13" s="670">
        <v>2.2999999999999998</v>
      </c>
      <c r="AD13" s="670"/>
      <c r="AE13" s="670"/>
      <c r="AF13" s="670"/>
      <c r="AG13" s="670"/>
      <c r="AH13" s="670"/>
      <c r="AI13" s="675">
        <v>99</v>
      </c>
      <c r="AJ13" s="675"/>
      <c r="AK13" s="675"/>
      <c r="AL13" s="675"/>
      <c r="AM13" s="675"/>
      <c r="AN13" s="675"/>
      <c r="AO13" s="676"/>
      <c r="AP13" s="306"/>
      <c r="AQ13" s="306"/>
      <c r="AR13" s="306"/>
      <c r="AS13" s="306"/>
      <c r="AT13" s="306"/>
      <c r="IH13" s="303"/>
      <c r="II13" s="303"/>
      <c r="IJ13" s="303"/>
      <c r="IK13" s="303"/>
      <c r="IL13" s="303"/>
      <c r="IM13" s="303"/>
      <c r="IN13" s="303"/>
    </row>
    <row r="14" spans="1:251" s="302" customFormat="1" ht="14.25" customHeight="1" thickBot="1" x14ac:dyDescent="0.25">
      <c r="B14" s="655" t="s">
        <v>376</v>
      </c>
      <c r="C14" s="656"/>
      <c r="D14" s="656"/>
      <c r="E14" s="656"/>
      <c r="F14" s="656"/>
      <c r="G14" s="656"/>
      <c r="H14" s="656"/>
      <c r="I14" s="656"/>
      <c r="J14" s="657" t="s">
        <v>375</v>
      </c>
      <c r="K14" s="657"/>
      <c r="L14" s="657"/>
      <c r="M14" s="657"/>
      <c r="N14" s="657"/>
      <c r="O14" s="657"/>
      <c r="P14" s="657"/>
      <c r="Q14" s="657"/>
      <c r="R14" s="657"/>
      <c r="S14" s="657"/>
      <c r="T14" s="657"/>
      <c r="U14" s="657"/>
      <c r="V14" s="657"/>
      <c r="W14" s="657"/>
      <c r="X14" s="674" t="s">
        <v>374</v>
      </c>
      <c r="Y14" s="674"/>
      <c r="Z14" s="674"/>
      <c r="AA14" s="674"/>
      <c r="AB14" s="674"/>
      <c r="AC14" s="671">
        <v>2.2999999999999998</v>
      </c>
      <c r="AD14" s="671"/>
      <c r="AE14" s="671"/>
      <c r="AF14" s="671"/>
      <c r="AG14" s="671"/>
      <c r="AH14" s="671"/>
      <c r="AI14" s="672">
        <v>99</v>
      </c>
      <c r="AJ14" s="672"/>
      <c r="AK14" s="672"/>
      <c r="AL14" s="672"/>
      <c r="AM14" s="672"/>
      <c r="AN14" s="672"/>
      <c r="AO14" s="673"/>
      <c r="AP14" s="306"/>
      <c r="AQ14" s="306"/>
      <c r="AR14" s="306"/>
      <c r="IC14" s="303"/>
      <c r="ID14" s="303"/>
      <c r="IE14" s="303"/>
      <c r="IF14" s="303"/>
      <c r="IG14" s="303"/>
      <c r="IH14" s="303"/>
      <c r="II14" s="303"/>
      <c r="IJ14" s="303"/>
      <c r="IK14" s="303"/>
      <c r="IL14" s="303"/>
    </row>
    <row r="15" spans="1:251" s="302" customFormat="1" ht="20.25" customHeight="1" thickBot="1" x14ac:dyDescent="0.3">
      <c r="B15" s="646" t="s">
        <v>373</v>
      </c>
      <c r="C15" s="646"/>
      <c r="D15" s="646"/>
      <c r="E15" s="646"/>
      <c r="F15" s="646"/>
      <c r="G15" s="646"/>
      <c r="H15" s="646"/>
      <c r="I15" s="646"/>
      <c r="J15" s="646"/>
      <c r="K15" s="646"/>
      <c r="L15" s="646"/>
      <c r="M15" s="646"/>
      <c r="N15" s="646"/>
      <c r="O15" s="646"/>
      <c r="P15" s="646"/>
      <c r="Q15" s="646"/>
      <c r="R15" s="646"/>
      <c r="S15" s="303"/>
      <c r="T15" s="303"/>
      <c r="X15" s="668" t="s">
        <v>372</v>
      </c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306"/>
      <c r="AQ15" s="306"/>
      <c r="AR15" s="306"/>
      <c r="IC15" s="303"/>
      <c r="ID15" s="303"/>
      <c r="IE15" s="303"/>
      <c r="IF15" s="303"/>
      <c r="IG15" s="303"/>
      <c r="IH15" s="303"/>
      <c r="II15" s="303"/>
      <c r="IJ15" s="303"/>
      <c r="IK15" s="303"/>
      <c r="IL15" s="303"/>
    </row>
    <row r="16" spans="1:251" s="302" customFormat="1" ht="14.1" customHeight="1" thickBot="1" x14ac:dyDescent="0.25">
      <c r="A16" s="303"/>
      <c r="B16" s="702" t="s">
        <v>192</v>
      </c>
      <c r="C16" s="703"/>
      <c r="D16" s="703"/>
      <c r="E16" s="703"/>
      <c r="F16" s="703"/>
      <c r="G16" s="703"/>
      <c r="H16" s="703"/>
      <c r="I16" s="703"/>
      <c r="J16" s="703"/>
      <c r="K16" s="703"/>
      <c r="L16" s="703"/>
      <c r="M16" s="703"/>
      <c r="N16" s="677" t="s">
        <v>368</v>
      </c>
      <c r="O16" s="677"/>
      <c r="P16" s="677"/>
      <c r="Q16" s="677"/>
      <c r="R16" s="677"/>
      <c r="S16" s="678"/>
      <c r="T16" s="303"/>
      <c r="U16" s="303"/>
      <c r="V16" s="303"/>
      <c r="W16" s="303"/>
      <c r="X16" s="647" t="s">
        <v>371</v>
      </c>
      <c r="Y16" s="647"/>
      <c r="Z16" s="647"/>
      <c r="AA16" s="647"/>
      <c r="AB16" s="647"/>
      <c r="AC16" s="647"/>
      <c r="AD16" s="647"/>
      <c r="AE16" s="647"/>
      <c r="AF16" s="647"/>
      <c r="AG16" s="647"/>
      <c r="AH16" s="647"/>
      <c r="AI16" s="647"/>
      <c r="AJ16" s="647"/>
      <c r="AK16" s="647"/>
      <c r="AL16" s="647"/>
      <c r="AM16" s="647"/>
      <c r="AN16" s="647"/>
      <c r="AO16" s="647"/>
      <c r="AP16" s="306"/>
      <c r="AQ16" s="306"/>
      <c r="AR16" s="306"/>
      <c r="IC16" s="303"/>
      <c r="ID16" s="303"/>
      <c r="IE16" s="303"/>
      <c r="IF16" s="303"/>
      <c r="IG16" s="303"/>
      <c r="IH16" s="303"/>
      <c r="II16" s="303"/>
      <c r="IJ16" s="303"/>
      <c r="IK16" s="303"/>
      <c r="IL16" s="303"/>
    </row>
    <row r="17" spans="1:246" s="302" customFormat="1" ht="14.1" customHeight="1" thickBot="1" x14ac:dyDescent="0.25">
      <c r="A17" s="303"/>
      <c r="B17" s="694" t="s">
        <v>370</v>
      </c>
      <c r="C17" s="695"/>
      <c r="D17" s="695"/>
      <c r="E17" s="695"/>
      <c r="F17" s="695"/>
      <c r="G17" s="695"/>
      <c r="H17" s="695"/>
      <c r="I17" s="695"/>
      <c r="J17" s="695"/>
      <c r="K17" s="695"/>
      <c r="L17" s="695"/>
      <c r="M17" s="695"/>
      <c r="N17" s="696">
        <v>6</v>
      </c>
      <c r="O17" s="696"/>
      <c r="P17" s="696"/>
      <c r="Q17" s="696"/>
      <c r="R17" s="696"/>
      <c r="S17" s="697"/>
      <c r="T17" s="303"/>
      <c r="U17" s="303"/>
      <c r="V17" s="303"/>
      <c r="W17" s="303"/>
      <c r="X17" s="648"/>
      <c r="Y17" s="648"/>
      <c r="Z17" s="648"/>
      <c r="AA17" s="648"/>
      <c r="AB17" s="648"/>
      <c r="AC17" s="648"/>
      <c r="AD17" s="648"/>
      <c r="AE17" s="648"/>
      <c r="AF17" s="648"/>
      <c r="AG17" s="648"/>
      <c r="AH17" s="648"/>
      <c r="AI17" s="648"/>
      <c r="AJ17" s="648"/>
      <c r="AK17" s="648"/>
      <c r="AL17" s="648"/>
      <c r="AM17" s="648"/>
      <c r="AN17" s="648"/>
      <c r="AO17" s="648"/>
      <c r="AP17" s="306"/>
      <c r="AQ17" s="306"/>
      <c r="AR17" s="306"/>
      <c r="IC17" s="303"/>
      <c r="ID17" s="303"/>
      <c r="IE17" s="303"/>
      <c r="IF17" s="303"/>
      <c r="IG17" s="303"/>
      <c r="IH17" s="303"/>
      <c r="II17" s="303"/>
      <c r="IJ17" s="303"/>
      <c r="IK17" s="303"/>
      <c r="IL17" s="303"/>
    </row>
    <row r="18" spans="1:246" s="302" customFormat="1" ht="14.1" customHeight="1" thickBot="1" x14ac:dyDescent="0.25">
      <c r="A18" s="303"/>
      <c r="B18" s="698" t="s">
        <v>369</v>
      </c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699"/>
      <c r="N18" s="700">
        <v>30</v>
      </c>
      <c r="O18" s="700"/>
      <c r="P18" s="700"/>
      <c r="Q18" s="700"/>
      <c r="R18" s="700"/>
      <c r="S18" s="701"/>
      <c r="T18" s="303"/>
      <c r="U18" s="303"/>
      <c r="V18" s="303"/>
      <c r="W18" s="303"/>
      <c r="X18" s="702" t="s">
        <v>192</v>
      </c>
      <c r="Y18" s="703"/>
      <c r="Z18" s="703"/>
      <c r="AA18" s="703"/>
      <c r="AB18" s="703"/>
      <c r="AC18" s="703"/>
      <c r="AD18" s="703"/>
      <c r="AE18" s="703"/>
      <c r="AF18" s="703"/>
      <c r="AG18" s="703"/>
      <c r="AH18" s="703"/>
      <c r="AI18" s="703"/>
      <c r="AJ18" s="677" t="s">
        <v>368</v>
      </c>
      <c r="AK18" s="677"/>
      <c r="AL18" s="677"/>
      <c r="AM18" s="677"/>
      <c r="AN18" s="677"/>
      <c r="AO18" s="678"/>
      <c r="AP18" s="306"/>
      <c r="AQ18" s="306"/>
      <c r="AR18" s="306"/>
      <c r="IC18" s="303"/>
      <c r="ID18" s="303"/>
      <c r="IE18" s="303"/>
      <c r="IF18" s="303"/>
      <c r="IG18" s="303"/>
      <c r="IH18" s="303"/>
      <c r="II18" s="303"/>
      <c r="IJ18" s="303"/>
      <c r="IK18" s="303"/>
      <c r="IL18" s="303"/>
    </row>
    <row r="19" spans="1:246" s="302" customFormat="1" ht="14.1" customHeight="1" thickBot="1" x14ac:dyDescent="0.25">
      <c r="A19" s="303"/>
      <c r="B19" s="660" t="s">
        <v>367</v>
      </c>
      <c r="C19" s="661"/>
      <c r="D19" s="661"/>
      <c r="E19" s="661"/>
      <c r="F19" s="661"/>
      <c r="G19" s="661"/>
      <c r="H19" s="661"/>
      <c r="I19" s="661"/>
      <c r="J19" s="661"/>
      <c r="K19" s="661"/>
      <c r="L19" s="661"/>
      <c r="M19" s="661"/>
      <c r="N19" s="662">
        <v>40</v>
      </c>
      <c r="O19" s="662"/>
      <c r="P19" s="662"/>
      <c r="Q19" s="662"/>
      <c r="R19" s="662"/>
      <c r="S19" s="663"/>
      <c r="T19" s="303"/>
      <c r="U19" s="303"/>
      <c r="V19" s="303"/>
      <c r="W19" s="303"/>
      <c r="X19" s="694" t="s">
        <v>366</v>
      </c>
      <c r="Y19" s="695"/>
      <c r="Z19" s="695"/>
      <c r="AA19" s="695"/>
      <c r="AB19" s="695"/>
      <c r="AC19" s="695"/>
      <c r="AD19" s="695"/>
      <c r="AE19" s="695"/>
      <c r="AF19" s="695"/>
      <c r="AG19" s="695"/>
      <c r="AH19" s="695"/>
      <c r="AI19" s="695"/>
      <c r="AJ19" s="696">
        <v>120</v>
      </c>
      <c r="AK19" s="696"/>
      <c r="AL19" s="696"/>
      <c r="AM19" s="696"/>
      <c r="AN19" s="696"/>
      <c r="AO19" s="697"/>
      <c r="AP19" s="303"/>
      <c r="AQ19" s="303"/>
      <c r="AR19" s="303"/>
      <c r="IC19" s="303"/>
      <c r="ID19" s="303"/>
      <c r="IE19" s="303"/>
      <c r="IF19" s="303"/>
      <c r="IG19" s="303"/>
      <c r="IH19" s="303"/>
      <c r="II19" s="303"/>
      <c r="IJ19" s="303"/>
      <c r="IK19" s="303"/>
      <c r="IL19" s="303"/>
    </row>
    <row r="20" spans="1:246" s="292" customFormat="1" ht="13.5" customHeight="1" x14ac:dyDescent="0.2">
      <c r="A20" s="293"/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704" t="s">
        <v>365</v>
      </c>
      <c r="Y20" s="705"/>
      <c r="Z20" s="705"/>
      <c r="AA20" s="705"/>
      <c r="AB20" s="705"/>
      <c r="AC20" s="705"/>
      <c r="AD20" s="705"/>
      <c r="AE20" s="705"/>
      <c r="AF20" s="705"/>
      <c r="AG20" s="705"/>
      <c r="AH20" s="705"/>
      <c r="AI20" s="705"/>
      <c r="AJ20" s="700">
        <v>200</v>
      </c>
      <c r="AK20" s="700"/>
      <c r="AL20" s="700"/>
      <c r="AM20" s="700"/>
      <c r="AN20" s="700"/>
      <c r="AO20" s="701"/>
      <c r="AP20" s="293"/>
      <c r="AQ20" s="293"/>
      <c r="AR20" s="293"/>
      <c r="IC20" s="293"/>
      <c r="ID20" s="293"/>
      <c r="IE20" s="293"/>
      <c r="IF20" s="293"/>
      <c r="IG20" s="293"/>
      <c r="IH20" s="293"/>
      <c r="II20" s="293"/>
      <c r="IJ20" s="293"/>
      <c r="IK20" s="293"/>
      <c r="IL20" s="293"/>
    </row>
    <row r="21" spans="1:246" s="292" customFormat="1" ht="15" customHeight="1" thickBot="1" x14ac:dyDescent="0.3">
      <c r="A21" s="293"/>
      <c r="B21" s="665" t="s">
        <v>364</v>
      </c>
      <c r="C21" s="665"/>
      <c r="D21" s="665"/>
      <c r="E21" s="665"/>
      <c r="F21" s="665"/>
      <c r="G21" s="665"/>
      <c r="H21" s="665"/>
      <c r="I21" s="665"/>
      <c r="J21" s="665"/>
      <c r="K21" s="665"/>
      <c r="L21" s="665"/>
      <c r="M21" s="665"/>
      <c r="N21" s="665"/>
      <c r="O21" s="665"/>
      <c r="P21" s="665"/>
      <c r="Q21" s="665"/>
      <c r="R21" s="665"/>
      <c r="S21" s="665"/>
      <c r="T21" s="293"/>
      <c r="U21" s="293"/>
      <c r="V21" s="293"/>
      <c r="W21" s="293"/>
      <c r="X21" s="706" t="s">
        <v>363</v>
      </c>
      <c r="Y21" s="707"/>
      <c r="Z21" s="707"/>
      <c r="AA21" s="707"/>
      <c r="AB21" s="707"/>
      <c r="AC21" s="707"/>
      <c r="AD21" s="707"/>
      <c r="AE21" s="707"/>
      <c r="AF21" s="707"/>
      <c r="AG21" s="707"/>
      <c r="AH21" s="707"/>
      <c r="AI21" s="707"/>
      <c r="AJ21" s="662">
        <v>350</v>
      </c>
      <c r="AK21" s="662"/>
      <c r="AL21" s="662"/>
      <c r="AM21" s="662"/>
      <c r="AN21" s="662"/>
      <c r="AO21" s="663"/>
      <c r="HK21" s="293"/>
      <c r="HL21" s="293"/>
      <c r="HM21" s="293"/>
      <c r="HN21" s="293"/>
      <c r="HO21" s="293"/>
      <c r="HP21" s="293"/>
      <c r="HQ21" s="293"/>
      <c r="HR21" s="293"/>
      <c r="HS21" s="293"/>
      <c r="HT21" s="293"/>
    </row>
    <row r="22" spans="1:246" s="292" customFormat="1" ht="12" customHeight="1" x14ac:dyDescent="0.2">
      <c r="A22" s="293"/>
      <c r="B22" s="647" t="s">
        <v>362</v>
      </c>
      <c r="C22" s="647"/>
      <c r="D22" s="647"/>
      <c r="E22" s="647"/>
      <c r="F22" s="647"/>
      <c r="G22" s="647"/>
      <c r="H22" s="647"/>
      <c r="I22" s="647"/>
      <c r="J22" s="647"/>
      <c r="K22" s="647"/>
      <c r="L22" s="647"/>
      <c r="M22" s="647"/>
      <c r="N22" s="647"/>
      <c r="O22" s="647"/>
      <c r="P22" s="647"/>
      <c r="Q22" s="647"/>
      <c r="R22" s="647"/>
      <c r="S22" s="647"/>
      <c r="T22" s="293"/>
      <c r="U22" s="293"/>
      <c r="V22" s="293"/>
      <c r="W22" s="293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304"/>
      <c r="AK22" s="304"/>
      <c r="AL22" s="304"/>
      <c r="AM22" s="304"/>
      <c r="AN22" s="304"/>
      <c r="AO22" s="304"/>
      <c r="HK22" s="293"/>
      <c r="HL22" s="293"/>
      <c r="HM22" s="293"/>
      <c r="HN22" s="293"/>
      <c r="HO22" s="293"/>
      <c r="HP22" s="293"/>
      <c r="HQ22" s="293"/>
      <c r="HR22" s="293"/>
      <c r="HS22" s="293"/>
      <c r="HT22" s="293"/>
    </row>
    <row r="23" spans="1:246" s="292" customFormat="1" ht="15" customHeight="1" x14ac:dyDescent="0.25">
      <c r="A23" s="293"/>
      <c r="B23" s="647"/>
      <c r="C23" s="647"/>
      <c r="D23" s="647"/>
      <c r="E23" s="647"/>
      <c r="F23" s="647"/>
      <c r="G23" s="647"/>
      <c r="H23" s="647"/>
      <c r="I23" s="647"/>
      <c r="J23" s="647"/>
      <c r="K23" s="647"/>
      <c r="L23" s="647"/>
      <c r="M23" s="647"/>
      <c r="N23" s="647"/>
      <c r="O23" s="647"/>
      <c r="P23" s="647"/>
      <c r="Q23" s="647"/>
      <c r="R23" s="647"/>
      <c r="S23" s="647"/>
      <c r="T23" s="293"/>
      <c r="U23" s="293"/>
      <c r="V23" s="293"/>
      <c r="W23" s="293"/>
      <c r="X23" s="665" t="s">
        <v>361</v>
      </c>
      <c r="Y23" s="665"/>
      <c r="Z23" s="665"/>
      <c r="AA23" s="665"/>
      <c r="AB23" s="665"/>
      <c r="AC23" s="665"/>
      <c r="AD23" s="665"/>
      <c r="AE23" s="665"/>
      <c r="AF23" s="665"/>
      <c r="AG23" s="665"/>
      <c r="AH23" s="665"/>
      <c r="AI23" s="665"/>
      <c r="AJ23" s="665"/>
      <c r="AK23" s="665"/>
      <c r="AL23" s="665"/>
      <c r="AM23" s="665"/>
      <c r="AN23" s="665"/>
      <c r="AO23" s="665"/>
      <c r="HK23" s="293"/>
      <c r="HL23" s="293"/>
      <c r="HM23" s="293"/>
      <c r="HN23" s="293"/>
      <c r="HO23" s="293"/>
      <c r="HP23" s="293"/>
      <c r="HQ23" s="293"/>
      <c r="HR23" s="293"/>
      <c r="HS23" s="293"/>
      <c r="HT23" s="293"/>
    </row>
    <row r="24" spans="1:246" s="292" customFormat="1" ht="15" customHeight="1" thickBot="1" x14ac:dyDescent="0.25">
      <c r="A24" s="293"/>
      <c r="B24" s="648"/>
      <c r="C24" s="648"/>
      <c r="D24" s="648"/>
      <c r="E24" s="648"/>
      <c r="F24" s="648"/>
      <c r="G24" s="648"/>
      <c r="H24" s="648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293"/>
      <c r="U24" s="293"/>
      <c r="V24" s="293"/>
      <c r="W24" s="293"/>
      <c r="X24" s="666" t="s">
        <v>360</v>
      </c>
      <c r="Y24" s="666"/>
      <c r="Z24" s="666"/>
      <c r="AA24" s="666"/>
      <c r="AB24" s="666"/>
      <c r="AC24" s="666"/>
      <c r="AD24" s="666"/>
      <c r="AE24" s="666"/>
      <c r="AF24" s="666"/>
      <c r="AG24" s="666"/>
      <c r="AH24" s="666"/>
      <c r="AI24" s="666"/>
      <c r="AJ24" s="666"/>
      <c r="AK24" s="666"/>
      <c r="AL24" s="666"/>
      <c r="AM24" s="666"/>
      <c r="AN24" s="666"/>
      <c r="AO24" s="666"/>
      <c r="HK24" s="293"/>
      <c r="HL24" s="293"/>
      <c r="HM24" s="293"/>
      <c r="HN24" s="293"/>
      <c r="HO24" s="293"/>
      <c r="HP24" s="293"/>
      <c r="HQ24" s="293"/>
      <c r="HR24" s="293"/>
      <c r="HS24" s="293"/>
      <c r="HT24" s="293"/>
    </row>
    <row r="25" spans="1:246" s="302" customFormat="1" ht="14.1" customHeight="1" thickBot="1" x14ac:dyDescent="0.25">
      <c r="A25" s="303"/>
      <c r="B25" s="644" t="s">
        <v>192</v>
      </c>
      <c r="C25" s="645"/>
      <c r="D25" s="645"/>
      <c r="E25" s="645"/>
      <c r="F25" s="645"/>
      <c r="G25" s="645"/>
      <c r="H25" s="645"/>
      <c r="I25" s="645"/>
      <c r="J25" s="645"/>
      <c r="K25" s="645" t="s">
        <v>157</v>
      </c>
      <c r="L25" s="645"/>
      <c r="M25" s="645"/>
      <c r="N25" s="645" t="s">
        <v>183</v>
      </c>
      <c r="O25" s="645"/>
      <c r="P25" s="645"/>
      <c r="Q25" s="645" t="s">
        <v>339</v>
      </c>
      <c r="R25" s="645"/>
      <c r="S25" s="679"/>
      <c r="T25" s="303"/>
      <c r="U25" s="303"/>
      <c r="V25" s="303"/>
      <c r="W25" s="303"/>
      <c r="X25" s="667"/>
      <c r="Y25" s="667"/>
      <c r="Z25" s="667"/>
      <c r="AA25" s="667"/>
      <c r="AB25" s="667"/>
      <c r="AC25" s="667"/>
      <c r="AD25" s="667"/>
      <c r="AE25" s="667"/>
      <c r="AF25" s="667"/>
      <c r="AG25" s="667"/>
      <c r="AH25" s="667"/>
      <c r="AI25" s="667"/>
      <c r="AJ25" s="667"/>
      <c r="AK25" s="667"/>
      <c r="AL25" s="667"/>
      <c r="AM25" s="667"/>
      <c r="AN25" s="667"/>
      <c r="AO25" s="667"/>
      <c r="HK25" s="303"/>
      <c r="HL25" s="303"/>
      <c r="HM25" s="303"/>
      <c r="HN25" s="303"/>
      <c r="HO25" s="303"/>
      <c r="HP25" s="303"/>
      <c r="HQ25" s="303"/>
      <c r="HR25" s="303"/>
      <c r="HS25" s="303"/>
      <c r="HT25" s="303"/>
    </row>
    <row r="26" spans="1:246" s="302" customFormat="1" ht="14.1" customHeight="1" thickBot="1" x14ac:dyDescent="0.25">
      <c r="A26" s="303"/>
      <c r="B26" s="664" t="s">
        <v>358</v>
      </c>
      <c r="C26" s="658"/>
      <c r="D26" s="658"/>
      <c r="E26" s="658"/>
      <c r="F26" s="658"/>
      <c r="G26" s="658"/>
      <c r="H26" s="658"/>
      <c r="I26" s="658"/>
      <c r="J26" s="658"/>
      <c r="K26" s="641" t="s">
        <v>340</v>
      </c>
      <c r="L26" s="641"/>
      <c r="M26" s="641"/>
      <c r="N26" s="658" t="s">
        <v>357</v>
      </c>
      <c r="O26" s="658"/>
      <c r="P26" s="658"/>
      <c r="Q26" s="641">
        <v>990</v>
      </c>
      <c r="R26" s="641"/>
      <c r="S26" s="659"/>
      <c r="T26" s="303"/>
      <c r="U26" s="303"/>
      <c r="V26" s="303"/>
      <c r="W26" s="303"/>
      <c r="X26" s="644" t="s">
        <v>192</v>
      </c>
      <c r="Y26" s="645"/>
      <c r="Z26" s="645"/>
      <c r="AA26" s="645"/>
      <c r="AB26" s="645"/>
      <c r="AC26" s="645"/>
      <c r="AD26" s="645"/>
      <c r="AE26" s="645"/>
      <c r="AF26" s="645"/>
      <c r="AG26" s="645" t="s">
        <v>157</v>
      </c>
      <c r="AH26" s="645"/>
      <c r="AI26" s="645"/>
      <c r="AJ26" s="645" t="s">
        <v>359</v>
      </c>
      <c r="AK26" s="645"/>
      <c r="AL26" s="645"/>
      <c r="AM26" s="645" t="s">
        <v>339</v>
      </c>
      <c r="AN26" s="645"/>
      <c r="AO26" s="679"/>
      <c r="HK26" s="303"/>
      <c r="HL26" s="303"/>
      <c r="HM26" s="303"/>
      <c r="HN26" s="303"/>
      <c r="HO26" s="303"/>
      <c r="HP26" s="303"/>
      <c r="HQ26" s="303"/>
      <c r="HR26" s="303"/>
      <c r="HS26" s="303"/>
      <c r="HT26" s="303"/>
    </row>
    <row r="27" spans="1:246" s="302" customFormat="1" ht="14.1" customHeight="1" x14ac:dyDescent="0.2">
      <c r="A27" s="303"/>
      <c r="B27" s="621" t="s">
        <v>358</v>
      </c>
      <c r="C27" s="622"/>
      <c r="D27" s="622"/>
      <c r="E27" s="622"/>
      <c r="F27" s="622"/>
      <c r="G27" s="622"/>
      <c r="H27" s="622"/>
      <c r="I27" s="622"/>
      <c r="J27" s="622"/>
      <c r="K27" s="622" t="s">
        <v>321</v>
      </c>
      <c r="L27" s="622"/>
      <c r="M27" s="622"/>
      <c r="N27" s="622" t="s">
        <v>357</v>
      </c>
      <c r="O27" s="622"/>
      <c r="P27" s="622"/>
      <c r="Q27" s="622">
        <v>990</v>
      </c>
      <c r="R27" s="622"/>
      <c r="S27" s="623"/>
      <c r="T27" s="303"/>
      <c r="U27" s="303"/>
      <c r="V27" s="303"/>
      <c r="W27" s="303"/>
      <c r="X27" s="640" t="s">
        <v>356</v>
      </c>
      <c r="Y27" s="641"/>
      <c r="Z27" s="641"/>
      <c r="AA27" s="641"/>
      <c r="AB27" s="641"/>
      <c r="AC27" s="641"/>
      <c r="AD27" s="641"/>
      <c r="AE27" s="641"/>
      <c r="AF27" s="641"/>
      <c r="AG27" s="641" t="s">
        <v>321</v>
      </c>
      <c r="AH27" s="641"/>
      <c r="AI27" s="641"/>
      <c r="AJ27" s="641" t="s">
        <v>353</v>
      </c>
      <c r="AK27" s="641"/>
      <c r="AL27" s="641"/>
      <c r="AM27" s="641">
        <v>390</v>
      </c>
      <c r="AN27" s="641"/>
      <c r="AO27" s="659"/>
      <c r="HK27" s="303"/>
      <c r="HL27" s="303"/>
      <c r="HM27" s="303"/>
      <c r="HN27" s="303"/>
      <c r="HO27" s="303"/>
      <c r="HP27" s="303"/>
      <c r="HQ27" s="303"/>
      <c r="HR27" s="303"/>
      <c r="HS27" s="303"/>
      <c r="HT27" s="303"/>
    </row>
    <row r="28" spans="1:246" s="302" customFormat="1" ht="14.1" customHeight="1" x14ac:dyDescent="0.2">
      <c r="A28" s="303"/>
      <c r="B28" s="621" t="s">
        <v>358</v>
      </c>
      <c r="C28" s="622"/>
      <c r="D28" s="622"/>
      <c r="E28" s="622"/>
      <c r="F28" s="622"/>
      <c r="G28" s="622"/>
      <c r="H28" s="622"/>
      <c r="I28" s="622"/>
      <c r="J28" s="622"/>
      <c r="K28" s="622" t="s">
        <v>324</v>
      </c>
      <c r="L28" s="622"/>
      <c r="M28" s="622"/>
      <c r="N28" s="622" t="s">
        <v>357</v>
      </c>
      <c r="O28" s="622"/>
      <c r="P28" s="622"/>
      <c r="Q28" s="622">
        <v>1200</v>
      </c>
      <c r="R28" s="622"/>
      <c r="S28" s="623"/>
      <c r="T28" s="303"/>
      <c r="U28" s="303"/>
      <c r="V28" s="303"/>
      <c r="W28" s="303"/>
      <c r="X28" s="621" t="s">
        <v>356</v>
      </c>
      <c r="Y28" s="622"/>
      <c r="Z28" s="622"/>
      <c r="AA28" s="622"/>
      <c r="AB28" s="622"/>
      <c r="AC28" s="622"/>
      <c r="AD28" s="622"/>
      <c r="AE28" s="622"/>
      <c r="AF28" s="622"/>
      <c r="AG28" s="622" t="s">
        <v>324</v>
      </c>
      <c r="AH28" s="622"/>
      <c r="AI28" s="622"/>
      <c r="AJ28" s="622" t="s">
        <v>353</v>
      </c>
      <c r="AK28" s="622"/>
      <c r="AL28" s="622"/>
      <c r="AM28" s="622">
        <v>420</v>
      </c>
      <c r="AN28" s="622"/>
      <c r="AO28" s="623"/>
      <c r="HK28" s="303"/>
      <c r="HL28" s="303"/>
      <c r="HM28" s="303"/>
      <c r="HN28" s="303"/>
      <c r="HO28" s="303"/>
      <c r="HP28" s="303"/>
      <c r="HQ28" s="303"/>
      <c r="HR28" s="303"/>
      <c r="HS28" s="303"/>
      <c r="HT28" s="303"/>
    </row>
    <row r="29" spans="1:246" s="302" customFormat="1" ht="14.1" customHeight="1" x14ac:dyDescent="0.2">
      <c r="A29" s="303"/>
      <c r="B29" s="621" t="s">
        <v>358</v>
      </c>
      <c r="C29" s="622"/>
      <c r="D29" s="622"/>
      <c r="E29" s="622"/>
      <c r="F29" s="622"/>
      <c r="G29" s="622"/>
      <c r="H29" s="622"/>
      <c r="I29" s="622"/>
      <c r="J29" s="622"/>
      <c r="K29" s="622" t="s">
        <v>287</v>
      </c>
      <c r="L29" s="622"/>
      <c r="M29" s="622"/>
      <c r="N29" s="622" t="s">
        <v>357</v>
      </c>
      <c r="O29" s="622"/>
      <c r="P29" s="622"/>
      <c r="Q29" s="622">
        <v>1200</v>
      </c>
      <c r="R29" s="622"/>
      <c r="S29" s="623"/>
      <c r="T29" s="303"/>
      <c r="U29" s="303"/>
      <c r="V29" s="303"/>
      <c r="W29" s="303"/>
      <c r="X29" s="621" t="s">
        <v>356</v>
      </c>
      <c r="Y29" s="622"/>
      <c r="Z29" s="622"/>
      <c r="AA29" s="622"/>
      <c r="AB29" s="622"/>
      <c r="AC29" s="622"/>
      <c r="AD29" s="622"/>
      <c r="AE29" s="622"/>
      <c r="AF29" s="622"/>
      <c r="AG29" s="622" t="s">
        <v>287</v>
      </c>
      <c r="AH29" s="622"/>
      <c r="AI29" s="622"/>
      <c r="AJ29" s="622" t="s">
        <v>353</v>
      </c>
      <c r="AK29" s="622"/>
      <c r="AL29" s="622"/>
      <c r="AM29" s="622">
        <v>420</v>
      </c>
      <c r="AN29" s="622"/>
      <c r="AO29" s="623"/>
      <c r="HK29" s="303"/>
      <c r="HL29" s="303"/>
      <c r="HM29" s="303"/>
      <c r="HN29" s="303"/>
      <c r="HO29" s="303"/>
      <c r="HP29" s="303"/>
      <c r="HQ29" s="303"/>
      <c r="HR29" s="303"/>
      <c r="HS29" s="303"/>
      <c r="HT29" s="303"/>
    </row>
    <row r="30" spans="1:246" s="302" customFormat="1" ht="14.1" customHeight="1" x14ac:dyDescent="0.2">
      <c r="A30" s="303"/>
      <c r="B30" s="631" t="s">
        <v>355</v>
      </c>
      <c r="C30" s="632"/>
      <c r="D30" s="632"/>
      <c r="E30" s="632"/>
      <c r="F30" s="632"/>
      <c r="G30" s="632"/>
      <c r="H30" s="632"/>
      <c r="I30" s="632"/>
      <c r="J30" s="633"/>
      <c r="K30" s="634" t="s">
        <v>324</v>
      </c>
      <c r="L30" s="632"/>
      <c r="M30" s="633"/>
      <c r="N30" s="634" t="s">
        <v>346</v>
      </c>
      <c r="O30" s="632"/>
      <c r="P30" s="633"/>
      <c r="Q30" s="634">
        <v>1290</v>
      </c>
      <c r="R30" s="632"/>
      <c r="S30" s="635"/>
      <c r="T30" s="303"/>
      <c r="U30" s="303"/>
      <c r="V30" s="303"/>
      <c r="W30" s="303"/>
      <c r="X30" s="631" t="s">
        <v>354</v>
      </c>
      <c r="Y30" s="632"/>
      <c r="Z30" s="632"/>
      <c r="AA30" s="632"/>
      <c r="AB30" s="632"/>
      <c r="AC30" s="632"/>
      <c r="AD30" s="632"/>
      <c r="AE30" s="632"/>
      <c r="AF30" s="633"/>
      <c r="AG30" s="634" t="s">
        <v>340</v>
      </c>
      <c r="AH30" s="632"/>
      <c r="AI30" s="633"/>
      <c r="AJ30" s="634" t="s">
        <v>353</v>
      </c>
      <c r="AK30" s="632"/>
      <c r="AL30" s="633"/>
      <c r="AM30" s="634">
        <v>440</v>
      </c>
      <c r="AN30" s="632"/>
      <c r="AO30" s="635"/>
      <c r="HK30" s="303"/>
      <c r="HL30" s="303"/>
      <c r="HM30" s="303"/>
      <c r="HN30" s="303"/>
      <c r="HO30" s="303"/>
      <c r="HP30" s="303"/>
      <c r="HQ30" s="303"/>
      <c r="HR30" s="303"/>
      <c r="HS30" s="303"/>
      <c r="HT30" s="303"/>
    </row>
    <row r="31" spans="1:246" s="302" customFormat="1" ht="14.1" customHeight="1" x14ac:dyDescent="0.2">
      <c r="A31" s="303"/>
      <c r="B31" s="631" t="s">
        <v>355</v>
      </c>
      <c r="C31" s="632"/>
      <c r="D31" s="632"/>
      <c r="E31" s="632"/>
      <c r="F31" s="632"/>
      <c r="G31" s="632"/>
      <c r="H31" s="632"/>
      <c r="I31" s="632"/>
      <c r="J31" s="633"/>
      <c r="K31" s="634" t="s">
        <v>287</v>
      </c>
      <c r="L31" s="632"/>
      <c r="M31" s="633"/>
      <c r="N31" s="634" t="s">
        <v>346</v>
      </c>
      <c r="O31" s="632"/>
      <c r="P31" s="633"/>
      <c r="Q31" s="634">
        <v>1290</v>
      </c>
      <c r="R31" s="632"/>
      <c r="S31" s="635"/>
      <c r="T31" s="303"/>
      <c r="U31" s="303"/>
      <c r="V31" s="303"/>
      <c r="W31" s="303"/>
      <c r="X31" s="621" t="s">
        <v>354</v>
      </c>
      <c r="Y31" s="622"/>
      <c r="Z31" s="622"/>
      <c r="AA31" s="622"/>
      <c r="AB31" s="622"/>
      <c r="AC31" s="622"/>
      <c r="AD31" s="622"/>
      <c r="AE31" s="622"/>
      <c r="AF31" s="622"/>
      <c r="AG31" s="622" t="s">
        <v>324</v>
      </c>
      <c r="AH31" s="622"/>
      <c r="AI31" s="622"/>
      <c r="AJ31" s="622" t="s">
        <v>353</v>
      </c>
      <c r="AK31" s="622"/>
      <c r="AL31" s="622"/>
      <c r="AM31" s="622">
        <v>600</v>
      </c>
      <c r="AN31" s="622"/>
      <c r="AO31" s="623"/>
      <c r="HK31" s="303"/>
      <c r="HL31" s="303"/>
      <c r="HM31" s="303"/>
      <c r="HN31" s="303"/>
      <c r="HO31" s="303"/>
      <c r="HP31" s="303"/>
      <c r="HQ31" s="303"/>
      <c r="HR31" s="303"/>
      <c r="HS31" s="303"/>
      <c r="HT31" s="303"/>
    </row>
    <row r="32" spans="1:246" s="302" customFormat="1" ht="14.1" customHeight="1" x14ac:dyDescent="0.2">
      <c r="A32" s="303"/>
      <c r="B32" s="631" t="s">
        <v>352</v>
      </c>
      <c r="C32" s="632"/>
      <c r="D32" s="632"/>
      <c r="E32" s="632"/>
      <c r="F32" s="632"/>
      <c r="G32" s="632"/>
      <c r="H32" s="632"/>
      <c r="I32" s="632"/>
      <c r="J32" s="633"/>
      <c r="K32" s="634" t="s">
        <v>324</v>
      </c>
      <c r="L32" s="632"/>
      <c r="M32" s="633"/>
      <c r="N32" s="634" t="s">
        <v>345</v>
      </c>
      <c r="O32" s="632"/>
      <c r="P32" s="633"/>
      <c r="Q32" s="634">
        <v>2130</v>
      </c>
      <c r="R32" s="632"/>
      <c r="S32" s="635"/>
      <c r="T32" s="303"/>
      <c r="U32" s="303"/>
      <c r="V32" s="303"/>
      <c r="W32" s="303"/>
      <c r="X32" s="631" t="s">
        <v>351</v>
      </c>
      <c r="Y32" s="632"/>
      <c r="Z32" s="632"/>
      <c r="AA32" s="632"/>
      <c r="AB32" s="632"/>
      <c r="AC32" s="632"/>
      <c r="AD32" s="632"/>
      <c r="AE32" s="632"/>
      <c r="AF32" s="633"/>
      <c r="AG32" s="634" t="s">
        <v>340</v>
      </c>
      <c r="AH32" s="632"/>
      <c r="AI32" s="633"/>
      <c r="AJ32" s="634" t="s">
        <v>350</v>
      </c>
      <c r="AK32" s="632"/>
      <c r="AL32" s="633"/>
      <c r="AM32" s="634">
        <v>680</v>
      </c>
      <c r="AN32" s="632"/>
      <c r="AO32" s="635"/>
      <c r="HK32" s="303"/>
      <c r="HL32" s="303"/>
      <c r="HM32" s="303"/>
      <c r="HN32" s="303"/>
      <c r="HO32" s="303"/>
      <c r="HP32" s="303"/>
      <c r="HQ32" s="303"/>
      <c r="HR32" s="303"/>
      <c r="HS32" s="303"/>
      <c r="HT32" s="303"/>
    </row>
    <row r="33" spans="1:228" s="302" customFormat="1" ht="14.1" customHeight="1" x14ac:dyDescent="0.2">
      <c r="A33" s="303"/>
      <c r="B33" s="631" t="s">
        <v>352</v>
      </c>
      <c r="C33" s="632"/>
      <c r="D33" s="632"/>
      <c r="E33" s="632"/>
      <c r="F33" s="632"/>
      <c r="G33" s="632"/>
      <c r="H33" s="632"/>
      <c r="I33" s="632"/>
      <c r="J33" s="633"/>
      <c r="K33" s="634" t="s">
        <v>287</v>
      </c>
      <c r="L33" s="632"/>
      <c r="M33" s="633"/>
      <c r="N33" s="634" t="s">
        <v>345</v>
      </c>
      <c r="O33" s="632"/>
      <c r="P33" s="633"/>
      <c r="Q33" s="634">
        <v>2130</v>
      </c>
      <c r="R33" s="632"/>
      <c r="S33" s="635"/>
      <c r="T33" s="303"/>
      <c r="U33" s="303"/>
      <c r="V33" s="303"/>
      <c r="W33" s="303"/>
      <c r="X33" s="631" t="s">
        <v>351</v>
      </c>
      <c r="Y33" s="632"/>
      <c r="Z33" s="632"/>
      <c r="AA33" s="632"/>
      <c r="AB33" s="632"/>
      <c r="AC33" s="632"/>
      <c r="AD33" s="632"/>
      <c r="AE33" s="632"/>
      <c r="AF33" s="633"/>
      <c r="AG33" s="634" t="s">
        <v>321</v>
      </c>
      <c r="AH33" s="632"/>
      <c r="AI33" s="633"/>
      <c r="AJ33" s="634" t="s">
        <v>350</v>
      </c>
      <c r="AK33" s="632"/>
      <c r="AL33" s="633"/>
      <c r="AM33" s="634">
        <v>700</v>
      </c>
      <c r="AN33" s="632"/>
      <c r="AO33" s="635"/>
      <c r="HK33" s="303"/>
      <c r="HL33" s="303"/>
      <c r="HM33" s="303"/>
      <c r="HN33" s="303"/>
      <c r="HO33" s="303"/>
      <c r="HP33" s="303"/>
      <c r="HQ33" s="303"/>
      <c r="HR33" s="303"/>
      <c r="HS33" s="303"/>
      <c r="HT33" s="303"/>
    </row>
    <row r="34" spans="1:228" s="302" customFormat="1" ht="14.1" customHeight="1" x14ac:dyDescent="0.2">
      <c r="A34" s="303"/>
      <c r="B34" s="631" t="s">
        <v>352</v>
      </c>
      <c r="C34" s="632"/>
      <c r="D34" s="632"/>
      <c r="E34" s="632"/>
      <c r="F34" s="632"/>
      <c r="G34" s="632"/>
      <c r="H34" s="632"/>
      <c r="I34" s="632"/>
      <c r="J34" s="633"/>
      <c r="K34" s="634" t="s">
        <v>324</v>
      </c>
      <c r="L34" s="632"/>
      <c r="M34" s="633"/>
      <c r="N34" s="634" t="s">
        <v>341</v>
      </c>
      <c r="O34" s="632"/>
      <c r="P34" s="633"/>
      <c r="Q34" s="634">
        <v>2280</v>
      </c>
      <c r="R34" s="632"/>
      <c r="S34" s="635"/>
      <c r="T34" s="297"/>
      <c r="U34" s="297"/>
      <c r="V34" s="297"/>
      <c r="W34" s="297"/>
      <c r="X34" s="631" t="s">
        <v>351</v>
      </c>
      <c r="Y34" s="632"/>
      <c r="Z34" s="632"/>
      <c r="AA34" s="632"/>
      <c r="AB34" s="632"/>
      <c r="AC34" s="632"/>
      <c r="AD34" s="632"/>
      <c r="AE34" s="632"/>
      <c r="AF34" s="633"/>
      <c r="AG34" s="634" t="s">
        <v>324</v>
      </c>
      <c r="AH34" s="632"/>
      <c r="AI34" s="633"/>
      <c r="AJ34" s="634" t="s">
        <v>350</v>
      </c>
      <c r="AK34" s="632"/>
      <c r="AL34" s="633"/>
      <c r="AM34" s="634">
        <v>780</v>
      </c>
      <c r="AN34" s="632"/>
      <c r="AO34" s="635"/>
      <c r="GS34" s="303"/>
      <c r="GT34" s="303"/>
      <c r="GU34" s="303"/>
      <c r="GV34" s="303"/>
      <c r="GW34" s="303"/>
      <c r="GX34" s="303"/>
      <c r="GY34" s="303"/>
      <c r="GZ34" s="303"/>
      <c r="HA34" s="303"/>
      <c r="HB34" s="303"/>
    </row>
    <row r="35" spans="1:228" s="302" customFormat="1" ht="14.1" customHeight="1" x14ac:dyDescent="0.2">
      <c r="A35" s="303"/>
      <c r="B35" s="621" t="s">
        <v>352</v>
      </c>
      <c r="C35" s="622"/>
      <c r="D35" s="622"/>
      <c r="E35" s="622"/>
      <c r="F35" s="622"/>
      <c r="G35" s="622"/>
      <c r="H35" s="622"/>
      <c r="I35" s="622"/>
      <c r="J35" s="622"/>
      <c r="K35" s="622" t="s">
        <v>287</v>
      </c>
      <c r="L35" s="622"/>
      <c r="M35" s="622"/>
      <c r="N35" s="622" t="s">
        <v>341</v>
      </c>
      <c r="O35" s="622"/>
      <c r="P35" s="622"/>
      <c r="Q35" s="622">
        <v>2280</v>
      </c>
      <c r="R35" s="622"/>
      <c r="S35" s="623"/>
      <c r="T35" s="297"/>
      <c r="U35" s="297"/>
      <c r="V35" s="297"/>
      <c r="W35" s="297"/>
      <c r="X35" s="631" t="s">
        <v>351</v>
      </c>
      <c r="Y35" s="632"/>
      <c r="Z35" s="632"/>
      <c r="AA35" s="632"/>
      <c r="AB35" s="632"/>
      <c r="AC35" s="632"/>
      <c r="AD35" s="632"/>
      <c r="AE35" s="632"/>
      <c r="AF35" s="633"/>
      <c r="AG35" s="634" t="s">
        <v>287</v>
      </c>
      <c r="AH35" s="632"/>
      <c r="AI35" s="633"/>
      <c r="AJ35" s="634" t="s">
        <v>350</v>
      </c>
      <c r="AK35" s="632"/>
      <c r="AL35" s="633"/>
      <c r="AM35" s="634">
        <v>780</v>
      </c>
      <c r="AN35" s="632"/>
      <c r="AO35" s="635"/>
      <c r="GS35" s="303"/>
      <c r="GT35" s="303"/>
      <c r="GU35" s="303"/>
      <c r="GV35" s="303"/>
      <c r="GW35" s="303"/>
      <c r="GX35" s="303"/>
      <c r="GY35" s="303"/>
      <c r="GZ35" s="303"/>
      <c r="HA35" s="303"/>
      <c r="HB35" s="303"/>
    </row>
    <row r="36" spans="1:228" s="302" customFormat="1" ht="14.1" customHeight="1" thickBot="1" x14ac:dyDescent="0.25">
      <c r="A36" s="303"/>
      <c r="B36" s="621" t="s">
        <v>347</v>
      </c>
      <c r="C36" s="622"/>
      <c r="D36" s="622"/>
      <c r="E36" s="622"/>
      <c r="F36" s="622"/>
      <c r="G36" s="622"/>
      <c r="H36" s="622"/>
      <c r="I36" s="622"/>
      <c r="J36" s="622"/>
      <c r="K36" s="622" t="s">
        <v>324</v>
      </c>
      <c r="L36" s="622"/>
      <c r="M36" s="622"/>
      <c r="N36" s="622" t="s">
        <v>346</v>
      </c>
      <c r="O36" s="622"/>
      <c r="P36" s="622"/>
      <c r="Q36" s="622">
        <v>2580</v>
      </c>
      <c r="R36" s="622"/>
      <c r="S36" s="623"/>
      <c r="T36" s="293"/>
      <c r="U36" s="293"/>
      <c r="V36" s="293"/>
      <c r="W36" s="293"/>
      <c r="X36" s="627" t="s">
        <v>349</v>
      </c>
      <c r="Y36" s="614"/>
      <c r="Z36" s="614"/>
      <c r="AA36" s="614"/>
      <c r="AB36" s="614"/>
      <c r="AC36" s="614"/>
      <c r="AD36" s="614"/>
      <c r="AE36" s="614"/>
      <c r="AF36" s="614"/>
      <c r="AG36" s="614" t="s">
        <v>287</v>
      </c>
      <c r="AH36" s="614"/>
      <c r="AI36" s="614"/>
      <c r="AJ36" s="614" t="s">
        <v>348</v>
      </c>
      <c r="AK36" s="614"/>
      <c r="AL36" s="614"/>
      <c r="AM36" s="614">
        <v>890</v>
      </c>
      <c r="AN36" s="614"/>
      <c r="AO36" s="620"/>
      <c r="AP36" s="292"/>
      <c r="GS36" s="303"/>
      <c r="GT36" s="303"/>
      <c r="GU36" s="303"/>
      <c r="GV36" s="303"/>
      <c r="GW36" s="303"/>
      <c r="GX36" s="303"/>
      <c r="GY36" s="303"/>
      <c r="GZ36" s="303"/>
      <c r="HA36" s="303"/>
      <c r="HB36" s="303"/>
    </row>
    <row r="37" spans="1:228" s="302" customFormat="1" ht="14.1" customHeight="1" x14ac:dyDescent="0.2">
      <c r="A37" s="303"/>
      <c r="B37" s="621" t="s">
        <v>347</v>
      </c>
      <c r="C37" s="622"/>
      <c r="D37" s="622"/>
      <c r="E37" s="622"/>
      <c r="F37" s="622"/>
      <c r="G37" s="622"/>
      <c r="H37" s="622"/>
      <c r="I37" s="622"/>
      <c r="J37" s="622"/>
      <c r="K37" s="622" t="s">
        <v>287</v>
      </c>
      <c r="L37" s="622"/>
      <c r="M37" s="622"/>
      <c r="N37" s="622" t="s">
        <v>346</v>
      </c>
      <c r="O37" s="622"/>
      <c r="P37" s="622"/>
      <c r="Q37" s="622">
        <v>2480</v>
      </c>
      <c r="R37" s="622"/>
      <c r="S37" s="623"/>
      <c r="T37" s="293"/>
      <c r="U37" s="293"/>
      <c r="V37" s="293"/>
      <c r="W37" s="293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GS37" s="303"/>
      <c r="GT37" s="303"/>
      <c r="GU37" s="303"/>
      <c r="GV37" s="303"/>
      <c r="GW37" s="303"/>
      <c r="GX37" s="303"/>
      <c r="GY37" s="303"/>
      <c r="GZ37" s="303"/>
      <c r="HA37" s="303"/>
      <c r="HB37" s="303"/>
    </row>
    <row r="38" spans="1:228" s="302" customFormat="1" ht="14.1" customHeight="1" x14ac:dyDescent="0.2">
      <c r="A38" s="303"/>
      <c r="B38" s="621" t="s">
        <v>342</v>
      </c>
      <c r="C38" s="622"/>
      <c r="D38" s="622"/>
      <c r="E38" s="622"/>
      <c r="F38" s="622"/>
      <c r="G38" s="622"/>
      <c r="H38" s="622"/>
      <c r="I38" s="622"/>
      <c r="J38" s="622"/>
      <c r="K38" s="634" t="s">
        <v>324</v>
      </c>
      <c r="L38" s="632"/>
      <c r="M38" s="633"/>
      <c r="N38" s="634" t="s">
        <v>345</v>
      </c>
      <c r="O38" s="632"/>
      <c r="P38" s="633"/>
      <c r="Q38" s="634">
        <v>4360</v>
      </c>
      <c r="R38" s="632"/>
      <c r="S38" s="635"/>
      <c r="T38" s="293"/>
      <c r="U38" s="293"/>
      <c r="V38" s="293"/>
      <c r="W38" s="293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GS38" s="303"/>
      <c r="GT38" s="303"/>
      <c r="GU38" s="303"/>
      <c r="GV38" s="303"/>
      <c r="GW38" s="303"/>
      <c r="GX38" s="303"/>
      <c r="GY38" s="303"/>
      <c r="GZ38" s="303"/>
      <c r="HA38" s="303"/>
      <c r="HB38" s="303"/>
    </row>
    <row r="39" spans="1:228" s="302" customFormat="1" ht="14.1" customHeight="1" x14ac:dyDescent="0.25">
      <c r="A39" s="303"/>
      <c r="B39" s="621" t="s">
        <v>342</v>
      </c>
      <c r="C39" s="622"/>
      <c r="D39" s="622"/>
      <c r="E39" s="622"/>
      <c r="F39" s="622"/>
      <c r="G39" s="622"/>
      <c r="H39" s="622"/>
      <c r="I39" s="622"/>
      <c r="J39" s="622"/>
      <c r="K39" s="634" t="s">
        <v>287</v>
      </c>
      <c r="L39" s="632"/>
      <c r="M39" s="633"/>
      <c r="N39" s="634" t="s">
        <v>345</v>
      </c>
      <c r="O39" s="632"/>
      <c r="P39" s="633"/>
      <c r="Q39" s="634">
        <v>4220</v>
      </c>
      <c r="R39" s="632"/>
      <c r="S39" s="635"/>
      <c r="T39" s="293"/>
      <c r="U39" s="293"/>
      <c r="V39" s="293"/>
      <c r="W39" s="293"/>
      <c r="X39" s="646" t="s">
        <v>344</v>
      </c>
      <c r="Y39" s="646"/>
      <c r="Z39" s="646"/>
      <c r="AA39" s="646"/>
      <c r="AB39" s="646"/>
      <c r="AC39" s="646"/>
      <c r="AD39" s="646"/>
      <c r="AE39" s="646"/>
      <c r="AF39" s="646"/>
      <c r="AG39" s="646"/>
      <c r="AH39" s="646"/>
      <c r="AI39" s="646"/>
      <c r="AJ39" s="646"/>
      <c r="AK39" s="646"/>
      <c r="AL39" s="646"/>
      <c r="AM39" s="646"/>
      <c r="AN39" s="646"/>
      <c r="AO39" s="646"/>
      <c r="AP39" s="292"/>
      <c r="GS39" s="303"/>
      <c r="GT39" s="303"/>
      <c r="GU39" s="303"/>
      <c r="GV39" s="303"/>
      <c r="GW39" s="303"/>
      <c r="GX39" s="303"/>
      <c r="GY39" s="303"/>
      <c r="GZ39" s="303"/>
      <c r="HA39" s="303"/>
      <c r="HB39" s="303"/>
    </row>
    <row r="40" spans="1:228" s="292" customFormat="1" ht="14.1" customHeight="1" x14ac:dyDescent="0.2">
      <c r="A40" s="293"/>
      <c r="B40" s="621" t="s">
        <v>342</v>
      </c>
      <c r="C40" s="622"/>
      <c r="D40" s="622"/>
      <c r="E40" s="622"/>
      <c r="F40" s="622"/>
      <c r="G40" s="622"/>
      <c r="H40" s="622"/>
      <c r="I40" s="622"/>
      <c r="J40" s="622"/>
      <c r="K40" s="634" t="s">
        <v>324</v>
      </c>
      <c r="L40" s="632"/>
      <c r="M40" s="633"/>
      <c r="N40" s="634" t="s">
        <v>341</v>
      </c>
      <c r="O40" s="632"/>
      <c r="P40" s="633"/>
      <c r="Q40" s="634">
        <v>4520</v>
      </c>
      <c r="R40" s="632"/>
      <c r="S40" s="635"/>
      <c r="T40" s="293"/>
      <c r="U40" s="293"/>
      <c r="V40" s="293"/>
      <c r="W40" s="293"/>
      <c r="X40" s="647" t="s">
        <v>343</v>
      </c>
      <c r="Y40" s="647"/>
      <c r="Z40" s="647"/>
      <c r="AA40" s="647"/>
      <c r="AB40" s="647"/>
      <c r="AC40" s="647"/>
      <c r="AD40" s="647"/>
      <c r="AE40" s="647"/>
      <c r="AF40" s="647"/>
      <c r="AG40" s="647"/>
      <c r="AH40" s="647"/>
      <c r="AI40" s="647"/>
      <c r="AJ40" s="647"/>
      <c r="AK40" s="647"/>
      <c r="AL40" s="647"/>
      <c r="AM40" s="647"/>
      <c r="AN40" s="647"/>
      <c r="AO40" s="647"/>
      <c r="FG40" s="293"/>
      <c r="FH40" s="293"/>
      <c r="FI40" s="293"/>
      <c r="FJ40" s="293"/>
      <c r="FK40" s="293"/>
      <c r="FL40" s="293"/>
      <c r="FM40" s="293"/>
      <c r="FN40" s="293"/>
      <c r="FO40" s="293"/>
      <c r="FP40" s="293"/>
    </row>
    <row r="41" spans="1:228" s="292" customFormat="1" ht="14.1" customHeight="1" thickBot="1" x14ac:dyDescent="0.25">
      <c r="A41" s="293"/>
      <c r="B41" s="621" t="s">
        <v>342</v>
      </c>
      <c r="C41" s="622"/>
      <c r="D41" s="622"/>
      <c r="E41" s="622"/>
      <c r="F41" s="622"/>
      <c r="G41" s="622"/>
      <c r="H41" s="622"/>
      <c r="I41" s="622"/>
      <c r="J41" s="622"/>
      <c r="K41" s="622" t="s">
        <v>287</v>
      </c>
      <c r="L41" s="622"/>
      <c r="M41" s="622"/>
      <c r="N41" s="622" t="s">
        <v>341</v>
      </c>
      <c r="O41" s="622"/>
      <c r="P41" s="622"/>
      <c r="Q41" s="622">
        <v>4370</v>
      </c>
      <c r="R41" s="622"/>
      <c r="S41" s="623"/>
      <c r="T41" s="293"/>
      <c r="U41" s="293"/>
      <c r="V41" s="293"/>
      <c r="W41" s="293"/>
      <c r="X41" s="648"/>
      <c r="Y41" s="648"/>
      <c r="Z41" s="648"/>
      <c r="AA41" s="648"/>
      <c r="AB41" s="648"/>
      <c r="AC41" s="648"/>
      <c r="AD41" s="648"/>
      <c r="AE41" s="648"/>
      <c r="AF41" s="648"/>
      <c r="AG41" s="648"/>
      <c r="AH41" s="648"/>
      <c r="AI41" s="648"/>
      <c r="AJ41" s="648"/>
      <c r="AK41" s="648"/>
      <c r="AL41" s="648"/>
      <c r="AM41" s="648"/>
      <c r="AN41" s="648"/>
      <c r="AO41" s="648"/>
      <c r="FG41" s="293"/>
      <c r="FH41" s="293"/>
      <c r="FI41" s="293"/>
      <c r="FJ41" s="293"/>
      <c r="FK41" s="293"/>
      <c r="FL41" s="293"/>
      <c r="FM41" s="293"/>
      <c r="FN41" s="293"/>
      <c r="FO41" s="293"/>
      <c r="FP41" s="293"/>
    </row>
    <row r="42" spans="1:228" s="292" customFormat="1" ht="14.1" customHeight="1" thickBot="1" x14ac:dyDescent="0.25">
      <c r="A42" s="293"/>
      <c r="B42" s="621" t="s">
        <v>336</v>
      </c>
      <c r="C42" s="622"/>
      <c r="D42" s="622"/>
      <c r="E42" s="622"/>
      <c r="F42" s="622"/>
      <c r="G42" s="622"/>
      <c r="H42" s="622"/>
      <c r="I42" s="622"/>
      <c r="J42" s="622"/>
      <c r="K42" s="641" t="s">
        <v>340</v>
      </c>
      <c r="L42" s="641"/>
      <c r="M42" s="641"/>
      <c r="N42" s="622" t="s">
        <v>335</v>
      </c>
      <c r="O42" s="622"/>
      <c r="P42" s="622"/>
      <c r="Q42" s="622">
        <v>1980</v>
      </c>
      <c r="R42" s="622"/>
      <c r="S42" s="623"/>
      <c r="T42" s="293"/>
      <c r="U42" s="293"/>
      <c r="V42" s="293"/>
      <c r="W42" s="293"/>
      <c r="X42" s="644" t="s">
        <v>192</v>
      </c>
      <c r="Y42" s="645"/>
      <c r="Z42" s="645"/>
      <c r="AA42" s="645"/>
      <c r="AB42" s="645"/>
      <c r="AC42" s="645"/>
      <c r="AD42" s="645"/>
      <c r="AE42" s="645"/>
      <c r="AF42" s="638" t="s">
        <v>157</v>
      </c>
      <c r="AG42" s="638"/>
      <c r="AH42" s="301"/>
      <c r="AI42" s="638" t="s">
        <v>183</v>
      </c>
      <c r="AJ42" s="638"/>
      <c r="AK42" s="638"/>
      <c r="AL42" s="638"/>
      <c r="AM42" s="638" t="s">
        <v>339</v>
      </c>
      <c r="AN42" s="638"/>
      <c r="AO42" s="639"/>
      <c r="FG42" s="293"/>
      <c r="FH42" s="293"/>
      <c r="FI42" s="293"/>
      <c r="FJ42" s="293"/>
      <c r="FK42" s="293"/>
      <c r="FL42" s="293"/>
      <c r="FM42" s="293"/>
      <c r="FN42" s="293"/>
      <c r="FO42" s="293"/>
      <c r="FP42" s="293"/>
    </row>
    <row r="43" spans="1:228" s="292" customFormat="1" ht="14.1" customHeight="1" x14ac:dyDescent="0.2">
      <c r="A43" s="293"/>
      <c r="B43" s="621" t="s">
        <v>336</v>
      </c>
      <c r="C43" s="622"/>
      <c r="D43" s="622"/>
      <c r="E43" s="622"/>
      <c r="F43" s="622"/>
      <c r="G43" s="622"/>
      <c r="H43" s="622"/>
      <c r="I43" s="622"/>
      <c r="J43" s="622"/>
      <c r="K43" s="622" t="s">
        <v>321</v>
      </c>
      <c r="L43" s="622"/>
      <c r="M43" s="622"/>
      <c r="N43" s="622" t="s">
        <v>335</v>
      </c>
      <c r="O43" s="622"/>
      <c r="P43" s="622"/>
      <c r="Q43" s="622">
        <v>1980</v>
      </c>
      <c r="R43" s="622"/>
      <c r="S43" s="623"/>
      <c r="T43" s="293"/>
      <c r="U43" s="293"/>
      <c r="V43" s="293"/>
      <c r="W43" s="293"/>
      <c r="X43" s="640" t="s">
        <v>337</v>
      </c>
      <c r="Y43" s="641"/>
      <c r="Z43" s="641"/>
      <c r="AA43" s="641"/>
      <c r="AB43" s="641"/>
      <c r="AC43" s="641"/>
      <c r="AD43" s="641"/>
      <c r="AE43" s="641"/>
      <c r="AF43" s="642" t="s">
        <v>324</v>
      </c>
      <c r="AG43" s="642"/>
      <c r="AH43" s="300"/>
      <c r="AI43" s="642" t="s">
        <v>328</v>
      </c>
      <c r="AJ43" s="642"/>
      <c r="AK43" s="642"/>
      <c r="AL43" s="642"/>
      <c r="AM43" s="642">
        <v>650</v>
      </c>
      <c r="AN43" s="642"/>
      <c r="AO43" s="643"/>
      <c r="FG43" s="293"/>
      <c r="FH43" s="293"/>
      <c r="FI43" s="293"/>
      <c r="FJ43" s="293"/>
      <c r="FK43" s="293"/>
      <c r="FL43" s="293"/>
      <c r="FM43" s="293"/>
      <c r="FN43" s="293"/>
      <c r="FO43" s="293"/>
      <c r="FP43" s="293"/>
    </row>
    <row r="44" spans="1:228" s="292" customFormat="1" ht="14.1" customHeight="1" x14ac:dyDescent="0.2">
      <c r="A44" s="293"/>
      <c r="B44" s="621" t="s">
        <v>336</v>
      </c>
      <c r="C44" s="622"/>
      <c r="D44" s="622"/>
      <c r="E44" s="622"/>
      <c r="F44" s="622"/>
      <c r="G44" s="622"/>
      <c r="H44" s="622"/>
      <c r="I44" s="622"/>
      <c r="J44" s="622"/>
      <c r="K44" s="622" t="s">
        <v>338</v>
      </c>
      <c r="L44" s="622"/>
      <c r="M44" s="622"/>
      <c r="N44" s="622" t="s">
        <v>335</v>
      </c>
      <c r="O44" s="622"/>
      <c r="P44" s="622"/>
      <c r="Q44" s="622">
        <v>1980</v>
      </c>
      <c r="R44" s="622"/>
      <c r="S44" s="623"/>
      <c r="T44" s="293"/>
      <c r="U44" s="293"/>
      <c r="V44" s="293"/>
      <c r="W44" s="293"/>
      <c r="X44" s="621" t="s">
        <v>337</v>
      </c>
      <c r="Y44" s="622"/>
      <c r="Z44" s="622"/>
      <c r="AA44" s="622"/>
      <c r="AB44" s="622"/>
      <c r="AC44" s="622"/>
      <c r="AD44" s="622"/>
      <c r="AE44" s="622"/>
      <c r="AF44" s="636" t="s">
        <v>287</v>
      </c>
      <c r="AG44" s="636"/>
      <c r="AH44" s="299"/>
      <c r="AI44" s="636" t="s">
        <v>328</v>
      </c>
      <c r="AJ44" s="636"/>
      <c r="AK44" s="636"/>
      <c r="AL44" s="636"/>
      <c r="AM44" s="636">
        <v>650</v>
      </c>
      <c r="AN44" s="636"/>
      <c r="AO44" s="637"/>
      <c r="FG44" s="293"/>
      <c r="FH44" s="293"/>
      <c r="FI44" s="293"/>
      <c r="FJ44" s="293"/>
      <c r="FK44" s="293"/>
      <c r="FL44" s="293"/>
      <c r="FM44" s="293"/>
      <c r="FN44" s="293"/>
      <c r="FO44" s="293"/>
      <c r="FP44" s="293"/>
    </row>
    <row r="45" spans="1:228" s="292" customFormat="1" ht="14.1" customHeight="1" x14ac:dyDescent="0.2">
      <c r="A45" s="293"/>
      <c r="B45" s="621" t="s">
        <v>336</v>
      </c>
      <c r="C45" s="622"/>
      <c r="D45" s="622"/>
      <c r="E45" s="622"/>
      <c r="F45" s="622"/>
      <c r="G45" s="622"/>
      <c r="H45" s="622"/>
      <c r="I45" s="622"/>
      <c r="J45" s="622"/>
      <c r="K45" s="622" t="s">
        <v>324</v>
      </c>
      <c r="L45" s="622"/>
      <c r="M45" s="622"/>
      <c r="N45" s="622" t="s">
        <v>335</v>
      </c>
      <c r="O45" s="622"/>
      <c r="P45" s="622"/>
      <c r="Q45" s="622">
        <v>1980</v>
      </c>
      <c r="R45" s="622"/>
      <c r="S45" s="623"/>
      <c r="T45" s="293"/>
      <c r="U45" s="293"/>
      <c r="V45" s="293"/>
      <c r="W45" s="293"/>
      <c r="X45" s="621" t="s">
        <v>334</v>
      </c>
      <c r="Y45" s="622"/>
      <c r="Z45" s="622"/>
      <c r="AA45" s="622"/>
      <c r="AB45" s="622"/>
      <c r="AC45" s="622"/>
      <c r="AD45" s="622"/>
      <c r="AE45" s="622"/>
      <c r="AF45" s="636" t="s">
        <v>324</v>
      </c>
      <c r="AG45" s="636"/>
      <c r="AH45" s="299"/>
      <c r="AI45" s="636" t="s">
        <v>320</v>
      </c>
      <c r="AJ45" s="636"/>
      <c r="AK45" s="636"/>
      <c r="AL45" s="636"/>
      <c r="AM45" s="636">
        <v>1450</v>
      </c>
      <c r="AN45" s="636"/>
      <c r="AO45" s="637"/>
      <c r="FG45" s="293"/>
      <c r="FH45" s="293"/>
      <c r="FI45" s="293"/>
      <c r="FJ45" s="293"/>
      <c r="FK45" s="293"/>
      <c r="FL45" s="293"/>
      <c r="FM45" s="293"/>
      <c r="FN45" s="293"/>
      <c r="FO45" s="293"/>
      <c r="FP45" s="293"/>
    </row>
    <row r="46" spans="1:228" s="292" customFormat="1" ht="14.1" customHeight="1" x14ac:dyDescent="0.2">
      <c r="A46" s="293"/>
      <c r="B46" s="621" t="s">
        <v>336</v>
      </c>
      <c r="C46" s="622"/>
      <c r="D46" s="622"/>
      <c r="E46" s="622"/>
      <c r="F46" s="622"/>
      <c r="G46" s="622"/>
      <c r="H46" s="622"/>
      <c r="I46" s="622"/>
      <c r="J46" s="622"/>
      <c r="K46" s="622" t="s">
        <v>287</v>
      </c>
      <c r="L46" s="622"/>
      <c r="M46" s="622"/>
      <c r="N46" s="622" t="s">
        <v>335</v>
      </c>
      <c r="O46" s="622"/>
      <c r="P46" s="622"/>
      <c r="Q46" s="622">
        <v>1980</v>
      </c>
      <c r="R46" s="622"/>
      <c r="S46" s="623"/>
      <c r="T46" s="293"/>
      <c r="U46" s="293"/>
      <c r="V46" s="293"/>
      <c r="W46" s="293"/>
      <c r="X46" s="621" t="s">
        <v>334</v>
      </c>
      <c r="Y46" s="622"/>
      <c r="Z46" s="622"/>
      <c r="AA46" s="622"/>
      <c r="AB46" s="622"/>
      <c r="AC46" s="622"/>
      <c r="AD46" s="622"/>
      <c r="AE46" s="622"/>
      <c r="AF46" s="636" t="s">
        <v>287</v>
      </c>
      <c r="AG46" s="636"/>
      <c r="AH46" s="299"/>
      <c r="AI46" s="636" t="s">
        <v>320</v>
      </c>
      <c r="AJ46" s="636"/>
      <c r="AK46" s="636"/>
      <c r="AL46" s="636"/>
      <c r="AM46" s="636">
        <v>1450</v>
      </c>
      <c r="AN46" s="636"/>
      <c r="AO46" s="637"/>
      <c r="GS46" s="293"/>
      <c r="GT46" s="293"/>
      <c r="GU46" s="293"/>
      <c r="GV46" s="293"/>
      <c r="GW46" s="293"/>
      <c r="GX46" s="293"/>
      <c r="GY46" s="293"/>
      <c r="GZ46" s="293"/>
      <c r="HA46" s="293"/>
      <c r="HB46" s="293"/>
    </row>
    <row r="47" spans="1:228" s="292" customFormat="1" ht="14.1" customHeight="1" x14ac:dyDescent="0.2">
      <c r="A47" s="293"/>
      <c r="B47" s="621" t="s">
        <v>333</v>
      </c>
      <c r="C47" s="622"/>
      <c r="D47" s="622"/>
      <c r="E47" s="622"/>
      <c r="F47" s="622"/>
      <c r="G47" s="622"/>
      <c r="H47" s="622"/>
      <c r="I47" s="622"/>
      <c r="J47" s="622"/>
      <c r="K47" s="622" t="s">
        <v>324</v>
      </c>
      <c r="L47" s="622"/>
      <c r="M47" s="622"/>
      <c r="N47" s="622" t="s">
        <v>332</v>
      </c>
      <c r="O47" s="622"/>
      <c r="P47" s="622"/>
      <c r="Q47" s="622">
        <v>4860</v>
      </c>
      <c r="R47" s="622"/>
      <c r="S47" s="623"/>
      <c r="T47" s="293"/>
      <c r="U47" s="293"/>
      <c r="V47" s="293"/>
      <c r="W47" s="293"/>
      <c r="X47" s="631" t="s">
        <v>329</v>
      </c>
      <c r="Y47" s="632"/>
      <c r="Z47" s="632"/>
      <c r="AA47" s="632"/>
      <c r="AB47" s="632"/>
      <c r="AC47" s="632"/>
      <c r="AD47" s="632"/>
      <c r="AE47" s="633"/>
      <c r="AF47" s="624" t="s">
        <v>324</v>
      </c>
      <c r="AG47" s="628"/>
      <c r="AH47" s="299"/>
      <c r="AI47" s="624" t="s">
        <v>328</v>
      </c>
      <c r="AJ47" s="625"/>
      <c r="AK47" s="625"/>
      <c r="AL47" s="628"/>
      <c r="AM47" s="624">
        <v>1490</v>
      </c>
      <c r="AN47" s="625"/>
      <c r="AO47" s="626"/>
      <c r="GS47" s="293"/>
      <c r="GT47" s="293"/>
      <c r="GU47" s="293"/>
      <c r="GV47" s="293"/>
      <c r="GW47" s="293"/>
      <c r="GX47" s="293"/>
      <c r="GY47" s="293"/>
      <c r="GZ47" s="293"/>
      <c r="HA47" s="293"/>
      <c r="HB47" s="293"/>
    </row>
    <row r="48" spans="1:228" s="292" customFormat="1" ht="14.1" customHeight="1" x14ac:dyDescent="0.2">
      <c r="A48" s="293"/>
      <c r="B48" s="621" t="s">
        <v>331</v>
      </c>
      <c r="C48" s="622"/>
      <c r="D48" s="622"/>
      <c r="E48" s="622"/>
      <c r="F48" s="622"/>
      <c r="G48" s="622"/>
      <c r="H48" s="622"/>
      <c r="I48" s="622"/>
      <c r="J48" s="622"/>
      <c r="K48" s="622" t="s">
        <v>324</v>
      </c>
      <c r="L48" s="622"/>
      <c r="M48" s="622"/>
      <c r="N48" s="622" t="s">
        <v>330</v>
      </c>
      <c r="O48" s="622"/>
      <c r="P48" s="622"/>
      <c r="Q48" s="622">
        <v>3800</v>
      </c>
      <c r="R48" s="622"/>
      <c r="S48" s="623"/>
      <c r="T48" s="293"/>
      <c r="U48" s="293"/>
      <c r="V48" s="293"/>
      <c r="W48" s="293"/>
      <c r="X48" s="631" t="s">
        <v>329</v>
      </c>
      <c r="Y48" s="632"/>
      <c r="Z48" s="632"/>
      <c r="AA48" s="632"/>
      <c r="AB48" s="632"/>
      <c r="AC48" s="632"/>
      <c r="AD48" s="632"/>
      <c r="AE48" s="633"/>
      <c r="AF48" s="624" t="s">
        <v>321</v>
      </c>
      <c r="AG48" s="628"/>
      <c r="AH48" s="299"/>
      <c r="AI48" s="624" t="s">
        <v>328</v>
      </c>
      <c r="AJ48" s="625"/>
      <c r="AK48" s="625"/>
      <c r="AL48" s="628"/>
      <c r="AM48" s="624">
        <v>1330</v>
      </c>
      <c r="AN48" s="625"/>
      <c r="AO48" s="626"/>
      <c r="GS48" s="293"/>
      <c r="GT48" s="293"/>
      <c r="GU48" s="293"/>
      <c r="GV48" s="293"/>
      <c r="GW48" s="293"/>
      <c r="GX48" s="293"/>
      <c r="GY48" s="293"/>
      <c r="GZ48" s="293"/>
      <c r="HA48" s="293"/>
      <c r="HB48" s="293"/>
    </row>
    <row r="49" spans="1:241" s="292" customFormat="1" ht="14.1" customHeight="1" x14ac:dyDescent="0.2">
      <c r="A49" s="293"/>
      <c r="B49" s="621" t="s">
        <v>327</v>
      </c>
      <c r="C49" s="622"/>
      <c r="D49" s="622"/>
      <c r="E49" s="622"/>
      <c r="F49" s="622"/>
      <c r="G49" s="622"/>
      <c r="H49" s="622"/>
      <c r="I49" s="622"/>
      <c r="J49" s="622"/>
      <c r="K49" s="622" t="s">
        <v>324</v>
      </c>
      <c r="L49" s="622"/>
      <c r="M49" s="622"/>
      <c r="N49" s="622" t="s">
        <v>326</v>
      </c>
      <c r="O49" s="622"/>
      <c r="P49" s="622"/>
      <c r="Q49" s="622">
        <v>2130</v>
      </c>
      <c r="R49" s="622"/>
      <c r="S49" s="623"/>
      <c r="T49" s="293"/>
      <c r="U49" s="293"/>
      <c r="V49" s="293"/>
      <c r="W49" s="293"/>
      <c r="X49" s="631" t="s">
        <v>322</v>
      </c>
      <c r="Y49" s="632"/>
      <c r="Z49" s="632"/>
      <c r="AA49" s="632"/>
      <c r="AB49" s="632"/>
      <c r="AC49" s="632"/>
      <c r="AD49" s="632"/>
      <c r="AE49" s="633"/>
      <c r="AF49" s="624" t="s">
        <v>324</v>
      </c>
      <c r="AG49" s="628"/>
      <c r="AH49" s="299"/>
      <c r="AI49" s="624" t="s">
        <v>320</v>
      </c>
      <c r="AJ49" s="625"/>
      <c r="AK49" s="625"/>
      <c r="AL49" s="628"/>
      <c r="AM49" s="624">
        <v>3270</v>
      </c>
      <c r="AN49" s="625"/>
      <c r="AO49" s="626"/>
      <c r="GS49" s="293"/>
      <c r="GT49" s="293"/>
      <c r="GU49" s="293"/>
      <c r="GV49" s="293"/>
      <c r="GW49" s="293"/>
      <c r="GX49" s="293"/>
      <c r="GY49" s="293"/>
      <c r="GZ49" s="293"/>
      <c r="HA49" s="293"/>
      <c r="HB49" s="293"/>
    </row>
    <row r="50" spans="1:241" s="292" customFormat="1" ht="14.1" customHeight="1" thickBot="1" x14ac:dyDescent="0.25">
      <c r="A50" s="293"/>
      <c r="B50" s="621" t="s">
        <v>325</v>
      </c>
      <c r="C50" s="622"/>
      <c r="D50" s="622"/>
      <c r="E50" s="622"/>
      <c r="F50" s="622"/>
      <c r="G50" s="622"/>
      <c r="H50" s="622"/>
      <c r="I50" s="622"/>
      <c r="J50" s="622"/>
      <c r="K50" s="622" t="s">
        <v>324</v>
      </c>
      <c r="L50" s="622"/>
      <c r="M50" s="622"/>
      <c r="N50" s="622" t="s">
        <v>323</v>
      </c>
      <c r="O50" s="622"/>
      <c r="P50" s="622"/>
      <c r="Q50" s="622">
        <v>3100</v>
      </c>
      <c r="R50" s="622"/>
      <c r="S50" s="623"/>
      <c r="T50" s="293"/>
      <c r="U50" s="293"/>
      <c r="V50" s="293"/>
      <c r="W50" s="293"/>
      <c r="X50" s="615" t="s">
        <v>322</v>
      </c>
      <c r="Y50" s="616"/>
      <c r="Z50" s="616"/>
      <c r="AA50" s="616"/>
      <c r="AB50" s="616"/>
      <c r="AC50" s="616"/>
      <c r="AD50" s="616"/>
      <c r="AE50" s="617"/>
      <c r="AF50" s="618" t="s">
        <v>321</v>
      </c>
      <c r="AG50" s="619"/>
      <c r="AH50" s="298"/>
      <c r="AI50" s="618" t="s">
        <v>320</v>
      </c>
      <c r="AJ50" s="629"/>
      <c r="AK50" s="629"/>
      <c r="AL50" s="619"/>
      <c r="AM50" s="618">
        <v>2620</v>
      </c>
      <c r="AN50" s="629"/>
      <c r="AO50" s="630"/>
      <c r="GS50" s="293"/>
      <c r="GT50" s="293"/>
      <c r="GU50" s="293"/>
      <c r="GV50" s="293"/>
      <c r="GW50" s="293"/>
      <c r="GX50" s="293"/>
      <c r="GY50" s="293"/>
      <c r="GZ50" s="293"/>
      <c r="HA50" s="293"/>
      <c r="HB50" s="293"/>
    </row>
    <row r="51" spans="1:241" s="292" customFormat="1" ht="14.1" customHeight="1" thickBot="1" x14ac:dyDescent="0.25">
      <c r="A51" s="293"/>
      <c r="B51" s="627" t="s">
        <v>319</v>
      </c>
      <c r="C51" s="614"/>
      <c r="D51" s="614"/>
      <c r="E51" s="614"/>
      <c r="F51" s="614"/>
      <c r="G51" s="614"/>
      <c r="H51" s="614"/>
      <c r="I51" s="614"/>
      <c r="J51" s="614"/>
      <c r="K51" s="614" t="s">
        <v>287</v>
      </c>
      <c r="L51" s="614"/>
      <c r="M51" s="614"/>
      <c r="N51" s="614" t="s">
        <v>318</v>
      </c>
      <c r="O51" s="614"/>
      <c r="P51" s="614"/>
      <c r="Q51" s="614">
        <v>6470</v>
      </c>
      <c r="R51" s="614"/>
      <c r="S51" s="620"/>
      <c r="T51" s="293"/>
      <c r="U51" s="293"/>
      <c r="V51" s="293"/>
      <c r="W51" s="293"/>
      <c r="X51" s="297"/>
      <c r="Y51" s="297"/>
      <c r="Z51" s="297"/>
      <c r="AA51" s="297"/>
      <c r="AB51" s="297"/>
      <c r="AC51" s="297"/>
      <c r="AD51" s="297"/>
      <c r="AE51" s="297"/>
      <c r="AF51" s="295"/>
      <c r="AG51" s="295"/>
      <c r="AH51" s="296"/>
      <c r="AI51" s="295"/>
      <c r="AJ51" s="295"/>
      <c r="AK51" s="295"/>
      <c r="AL51" s="295"/>
      <c r="AM51" s="295"/>
      <c r="AN51" s="295"/>
      <c r="AO51" s="295"/>
      <c r="FZ51" s="293"/>
      <c r="GA51" s="293"/>
      <c r="GB51" s="293"/>
      <c r="GC51" s="293"/>
      <c r="GD51" s="293"/>
      <c r="GE51" s="293"/>
      <c r="GF51" s="293"/>
      <c r="GG51" s="293"/>
      <c r="GH51" s="293"/>
      <c r="GI51" s="293"/>
    </row>
    <row r="52" spans="1:241" s="292" customFormat="1" ht="14.1" customHeight="1" x14ac:dyDescent="0.2">
      <c r="A52" s="293"/>
      <c r="B52" s="613" t="s">
        <v>317</v>
      </c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295"/>
      <c r="U52" s="295"/>
      <c r="V52" s="295"/>
      <c r="W52" s="295"/>
      <c r="X52" s="708" t="s">
        <v>316</v>
      </c>
      <c r="Y52" s="708"/>
      <c r="Z52" s="708"/>
      <c r="AA52" s="708"/>
      <c r="AB52" s="708"/>
      <c r="AC52" s="708"/>
      <c r="AD52" s="708"/>
      <c r="AE52" s="708"/>
      <c r="AF52" s="708"/>
      <c r="AG52" s="708"/>
      <c r="AH52" s="708"/>
      <c r="AI52" s="708"/>
      <c r="AJ52" s="708"/>
      <c r="AK52" s="708"/>
      <c r="AL52" s="708"/>
      <c r="AM52" s="708"/>
      <c r="AN52" s="708"/>
      <c r="AO52" s="708"/>
      <c r="FI52" s="293"/>
      <c r="FJ52" s="293"/>
      <c r="FK52" s="293"/>
      <c r="FL52" s="293"/>
      <c r="FM52" s="293"/>
      <c r="FN52" s="293"/>
      <c r="FO52" s="293"/>
      <c r="FP52" s="293"/>
      <c r="FQ52" s="293"/>
      <c r="FR52" s="293"/>
    </row>
    <row r="53" spans="1:241" s="292" customFormat="1" ht="14.1" customHeight="1" x14ac:dyDescent="0.2">
      <c r="A53" s="293"/>
      <c r="B53" s="293"/>
      <c r="C53" s="293"/>
      <c r="D53" s="293"/>
      <c r="E53" s="293"/>
      <c r="F53" s="297"/>
      <c r="G53" s="297"/>
      <c r="H53" s="297"/>
      <c r="I53" s="297"/>
      <c r="J53" s="297"/>
      <c r="K53" s="297"/>
      <c r="L53" s="297"/>
      <c r="M53" s="297"/>
      <c r="N53" s="295"/>
      <c r="O53" s="295"/>
      <c r="P53" s="296"/>
      <c r="Q53" s="295"/>
      <c r="R53" s="295"/>
      <c r="S53" s="295"/>
      <c r="T53" s="295"/>
      <c r="U53" s="295"/>
      <c r="V53" s="295"/>
      <c r="W53" s="295"/>
      <c r="AG53" s="294"/>
      <c r="FH53" s="293"/>
      <c r="FI53" s="293"/>
      <c r="FJ53" s="293"/>
      <c r="FK53" s="293"/>
      <c r="FL53" s="293"/>
      <c r="FM53" s="293"/>
      <c r="FN53" s="293"/>
      <c r="FO53" s="293"/>
      <c r="FP53" s="293"/>
      <c r="FQ53" s="293"/>
    </row>
    <row r="54" spans="1:241" s="292" customFormat="1" ht="15.75" customHeight="1" x14ac:dyDescent="0.2">
      <c r="A54" s="293"/>
      <c r="B54" s="268"/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AP54" s="268"/>
      <c r="GS54" s="293"/>
      <c r="GT54" s="293"/>
      <c r="GU54" s="293"/>
      <c r="GV54" s="293"/>
      <c r="GW54" s="293"/>
      <c r="GX54" s="293"/>
      <c r="GY54" s="293"/>
      <c r="GZ54" s="293"/>
      <c r="HA54" s="293"/>
      <c r="HB54" s="293"/>
    </row>
    <row r="55" spans="1:241" ht="11.45" customHeight="1" x14ac:dyDescent="0.2">
      <c r="A55" s="268"/>
      <c r="B55" s="268"/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8"/>
      <c r="AI55" s="268"/>
      <c r="AJ55" s="268"/>
      <c r="AK55" s="268"/>
      <c r="AL55" s="268"/>
      <c r="AM55" s="268"/>
      <c r="AN55" s="268"/>
      <c r="AO55" s="268"/>
      <c r="AP55" s="268"/>
      <c r="AQ55" s="268"/>
      <c r="AR55" s="268"/>
      <c r="AS55" s="268"/>
      <c r="AT55" s="268"/>
      <c r="AU55" s="268"/>
      <c r="AV55" s="268"/>
      <c r="AW55" s="268"/>
      <c r="AX55" s="268"/>
      <c r="AY55" s="268"/>
      <c r="AZ55" s="268"/>
      <c r="BA55" s="268"/>
      <c r="BB55" s="268"/>
      <c r="BC55" s="268"/>
      <c r="BD55" s="268"/>
      <c r="BE55" s="268"/>
      <c r="BF55" s="268"/>
      <c r="BG55" s="268"/>
      <c r="BH55" s="268"/>
      <c r="BI55" s="268"/>
      <c r="BJ55" s="268"/>
      <c r="BK55" s="268"/>
      <c r="BL55" s="268"/>
      <c r="BM55" s="268"/>
      <c r="BN55" s="268"/>
      <c r="BO55" s="268"/>
      <c r="BP55" s="268"/>
      <c r="BQ55" s="268"/>
      <c r="BR55" s="268"/>
      <c r="BS55" s="268"/>
      <c r="BT55" s="268"/>
      <c r="BU55" s="268"/>
      <c r="BV55" s="268"/>
      <c r="BW55" s="268"/>
      <c r="BX55" s="268"/>
      <c r="BY55" s="268"/>
      <c r="BZ55" s="268"/>
      <c r="CA55" s="268"/>
      <c r="CB55" s="268"/>
      <c r="CC55" s="268"/>
      <c r="CD55" s="268"/>
      <c r="CE55" s="268"/>
      <c r="CF55" s="268"/>
      <c r="CG55" s="268"/>
      <c r="CH55" s="268"/>
      <c r="CI55" s="268"/>
      <c r="CJ55" s="268"/>
      <c r="CK55" s="268"/>
      <c r="CL55" s="268"/>
      <c r="CM55" s="268"/>
      <c r="CN55" s="268"/>
      <c r="CO55" s="268"/>
      <c r="CP55" s="268"/>
      <c r="CQ55" s="268"/>
      <c r="CR55" s="268"/>
      <c r="CS55" s="268"/>
      <c r="CT55" s="268"/>
      <c r="CU55" s="268"/>
      <c r="CV55" s="268"/>
      <c r="CW55" s="268"/>
      <c r="CX55" s="268"/>
      <c r="CY55" s="268"/>
      <c r="CZ55" s="268"/>
      <c r="DA55" s="268"/>
      <c r="DB55" s="268"/>
      <c r="DC55" s="268"/>
      <c r="DD55" s="268"/>
      <c r="DE55" s="268"/>
      <c r="DF55" s="268"/>
      <c r="DG55" s="268"/>
      <c r="DH55" s="268"/>
      <c r="DI55" s="268"/>
      <c r="DJ55" s="268"/>
      <c r="DK55" s="268"/>
      <c r="DL55" s="268"/>
      <c r="DM55" s="268"/>
      <c r="DN55" s="268"/>
      <c r="DO55" s="268"/>
      <c r="DP55" s="268"/>
      <c r="DQ55" s="268"/>
      <c r="DR55" s="268"/>
      <c r="DS55" s="268"/>
      <c r="DT55" s="268"/>
      <c r="DU55" s="268"/>
      <c r="DV55" s="268"/>
      <c r="DW55" s="268"/>
      <c r="DX55" s="268"/>
      <c r="DY55" s="268"/>
      <c r="DZ55" s="268"/>
      <c r="EA55" s="268"/>
      <c r="EB55" s="268"/>
      <c r="EC55" s="268"/>
      <c r="ED55" s="268"/>
      <c r="EE55" s="268"/>
      <c r="EF55" s="268"/>
      <c r="EG55" s="268"/>
      <c r="EH55" s="268"/>
      <c r="EI55" s="268"/>
      <c r="EJ55" s="268"/>
      <c r="EK55" s="268"/>
      <c r="EL55" s="268"/>
      <c r="EM55" s="268"/>
      <c r="EN55" s="268"/>
      <c r="EO55" s="268"/>
      <c r="EP55" s="268"/>
      <c r="EQ55" s="268"/>
      <c r="ER55" s="268"/>
      <c r="ES55" s="268"/>
      <c r="ET55" s="268"/>
      <c r="EU55" s="268"/>
      <c r="EV55" s="268"/>
      <c r="EW55" s="268"/>
      <c r="EX55" s="268"/>
      <c r="EY55" s="268"/>
      <c r="EZ55" s="268"/>
      <c r="FA55" s="268"/>
      <c r="FB55" s="268"/>
      <c r="FC55" s="268"/>
      <c r="FD55" s="268"/>
      <c r="FE55" s="268"/>
      <c r="FF55" s="268"/>
      <c r="FG55" s="268"/>
      <c r="FH55" s="268"/>
      <c r="FI55" s="268"/>
      <c r="FJ55" s="268"/>
      <c r="FK55" s="268"/>
      <c r="FL55" s="268"/>
      <c r="FM55" s="268"/>
      <c r="FN55" s="268"/>
      <c r="FO55" s="268"/>
      <c r="FP55" s="268"/>
      <c r="FQ55" s="268"/>
      <c r="FR55" s="268"/>
      <c r="FS55" s="268"/>
      <c r="FT55" s="268"/>
      <c r="FU55" s="268"/>
      <c r="FV55" s="268"/>
      <c r="FW55" s="268"/>
      <c r="FX55" s="268"/>
      <c r="FY55" s="268"/>
      <c r="FZ55" s="268"/>
      <c r="GA55" s="268"/>
      <c r="GB55" s="268"/>
      <c r="GC55" s="268"/>
      <c r="GD55" s="268"/>
      <c r="GE55" s="268"/>
      <c r="GF55" s="268"/>
      <c r="GG55" s="268"/>
      <c r="GH55" s="268"/>
      <c r="GI55" s="268"/>
      <c r="GJ55" s="268"/>
      <c r="GK55" s="268"/>
      <c r="GL55" s="268"/>
      <c r="GM55" s="268"/>
      <c r="GN55" s="268"/>
      <c r="GO55" s="268"/>
      <c r="GP55" s="268"/>
      <c r="GQ55" s="268"/>
      <c r="GR55" s="268"/>
      <c r="GS55" s="268"/>
      <c r="GT55" s="268"/>
      <c r="GU55" s="268"/>
      <c r="GV55" s="268"/>
      <c r="GW55" s="268"/>
      <c r="GX55" s="268"/>
      <c r="GY55" s="268"/>
      <c r="GZ55" s="268"/>
      <c r="HA55" s="268"/>
      <c r="HB55" s="268"/>
      <c r="HC55" s="268"/>
      <c r="HD55" s="268"/>
      <c r="HE55" s="268"/>
      <c r="HF55" s="268"/>
      <c r="HG55" s="268"/>
      <c r="HH55" s="268"/>
      <c r="HI55" s="268"/>
      <c r="HJ55" s="268"/>
      <c r="HK55" s="268"/>
      <c r="HL55" s="268"/>
      <c r="HM55" s="268"/>
      <c r="HN55" s="268"/>
      <c r="HO55" s="268"/>
      <c r="HP55" s="268"/>
      <c r="HQ55" s="268"/>
      <c r="HR55" s="268"/>
      <c r="HS55" s="268"/>
      <c r="HT55" s="268"/>
      <c r="HU55" s="268"/>
      <c r="HV55" s="268"/>
      <c r="HW55" s="268"/>
      <c r="HX55" s="268"/>
      <c r="HY55" s="268"/>
      <c r="HZ55" s="268"/>
      <c r="IA55" s="268"/>
      <c r="IB55" s="268"/>
      <c r="IC55" s="268"/>
      <c r="ID55" s="268"/>
      <c r="IE55" s="268"/>
      <c r="IF55" s="268"/>
      <c r="IG55" s="268"/>
    </row>
    <row r="56" spans="1:241" ht="11.45" customHeight="1" x14ac:dyDescent="0.2">
      <c r="A56" s="268"/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  <c r="AM56" s="268"/>
      <c r="AN56" s="268"/>
      <c r="AO56" s="268"/>
      <c r="AP56" s="268"/>
      <c r="AQ56" s="268"/>
      <c r="AR56" s="268"/>
      <c r="AS56" s="268"/>
      <c r="AT56" s="268"/>
      <c r="AU56" s="268"/>
      <c r="AV56" s="268"/>
      <c r="AW56" s="268"/>
      <c r="AX56" s="268"/>
      <c r="AY56" s="268"/>
      <c r="AZ56" s="268"/>
      <c r="BA56" s="268"/>
      <c r="BB56" s="268"/>
      <c r="BC56" s="268"/>
      <c r="BD56" s="268"/>
      <c r="BE56" s="268"/>
      <c r="BF56" s="268"/>
      <c r="BG56" s="268"/>
      <c r="BH56" s="268"/>
      <c r="BI56" s="268"/>
      <c r="BJ56" s="268"/>
      <c r="BK56" s="268"/>
      <c r="BL56" s="268"/>
      <c r="BM56" s="268"/>
      <c r="BN56" s="268"/>
      <c r="BO56" s="268"/>
      <c r="BP56" s="268"/>
      <c r="BQ56" s="268"/>
      <c r="BR56" s="268"/>
      <c r="BS56" s="268"/>
      <c r="BT56" s="268"/>
      <c r="BU56" s="268"/>
      <c r="BV56" s="268"/>
      <c r="BW56" s="268"/>
      <c r="BX56" s="268"/>
      <c r="BY56" s="268"/>
      <c r="BZ56" s="268"/>
      <c r="CA56" s="268"/>
      <c r="CB56" s="268"/>
      <c r="CC56" s="268"/>
      <c r="CD56" s="268"/>
      <c r="CE56" s="268"/>
      <c r="CF56" s="268"/>
      <c r="CG56" s="268"/>
      <c r="CH56" s="268"/>
      <c r="CI56" s="268"/>
      <c r="CJ56" s="268"/>
      <c r="CK56" s="268"/>
      <c r="CL56" s="268"/>
      <c r="CM56" s="268"/>
      <c r="CN56" s="268"/>
      <c r="CO56" s="268"/>
      <c r="CP56" s="268"/>
      <c r="CQ56" s="268"/>
      <c r="CR56" s="268"/>
      <c r="CS56" s="268"/>
      <c r="CT56" s="268"/>
      <c r="CU56" s="268"/>
      <c r="CV56" s="268"/>
      <c r="CW56" s="268"/>
      <c r="CX56" s="268"/>
      <c r="CY56" s="268"/>
      <c r="CZ56" s="268"/>
      <c r="DA56" s="268"/>
      <c r="DB56" s="268"/>
      <c r="DC56" s="268"/>
      <c r="DD56" s="268"/>
      <c r="DE56" s="268"/>
      <c r="DF56" s="268"/>
      <c r="DG56" s="268"/>
      <c r="DH56" s="268"/>
      <c r="DI56" s="268"/>
      <c r="DJ56" s="268"/>
      <c r="DK56" s="268"/>
      <c r="DL56" s="268"/>
      <c r="DM56" s="268"/>
      <c r="DN56" s="268"/>
      <c r="DO56" s="268"/>
      <c r="DP56" s="268"/>
      <c r="DQ56" s="268"/>
      <c r="DR56" s="268"/>
      <c r="DS56" s="268"/>
      <c r="DT56" s="268"/>
      <c r="DU56" s="268"/>
      <c r="DV56" s="268"/>
      <c r="DW56" s="268"/>
      <c r="DX56" s="268"/>
      <c r="DY56" s="268"/>
      <c r="DZ56" s="268"/>
      <c r="EA56" s="268"/>
      <c r="EB56" s="268"/>
      <c r="EC56" s="268"/>
      <c r="ED56" s="268"/>
      <c r="EE56" s="268"/>
      <c r="EF56" s="268"/>
      <c r="EG56" s="268"/>
      <c r="EH56" s="268"/>
      <c r="EI56" s="268"/>
      <c r="EJ56" s="268"/>
      <c r="EK56" s="268"/>
      <c r="EL56" s="268"/>
      <c r="EM56" s="268"/>
      <c r="EN56" s="268"/>
      <c r="EO56" s="268"/>
      <c r="EP56" s="268"/>
      <c r="EQ56" s="268"/>
      <c r="ER56" s="268"/>
      <c r="ES56" s="268"/>
      <c r="ET56" s="268"/>
      <c r="EU56" s="268"/>
      <c r="EV56" s="268"/>
      <c r="EW56" s="268"/>
      <c r="EX56" s="268"/>
      <c r="EY56" s="268"/>
      <c r="EZ56" s="268"/>
      <c r="FA56" s="268"/>
      <c r="FB56" s="268"/>
      <c r="FC56" s="268"/>
      <c r="FD56" s="268"/>
      <c r="FE56" s="268"/>
      <c r="FF56" s="268"/>
      <c r="FG56" s="268"/>
      <c r="FH56" s="268"/>
      <c r="FI56" s="268"/>
      <c r="FJ56" s="268"/>
      <c r="FK56" s="268"/>
      <c r="FL56" s="268"/>
      <c r="FM56" s="268"/>
      <c r="FN56" s="268"/>
      <c r="FO56" s="268"/>
      <c r="FP56" s="268"/>
      <c r="FQ56" s="268"/>
      <c r="FR56" s="268"/>
      <c r="FS56" s="268"/>
      <c r="FT56" s="268"/>
      <c r="FU56" s="268"/>
      <c r="FV56" s="268"/>
      <c r="FW56" s="268"/>
      <c r="FX56" s="268"/>
      <c r="FY56" s="268"/>
      <c r="FZ56" s="268"/>
      <c r="GA56" s="268"/>
      <c r="GB56" s="268"/>
      <c r="GC56" s="268"/>
      <c r="GD56" s="268"/>
      <c r="GE56" s="268"/>
      <c r="GF56" s="268"/>
      <c r="GG56" s="268"/>
      <c r="GH56" s="268"/>
      <c r="GI56" s="268"/>
      <c r="GJ56" s="268"/>
      <c r="GK56" s="268"/>
      <c r="GL56" s="268"/>
      <c r="GM56" s="268"/>
      <c r="GN56" s="268"/>
      <c r="GO56" s="268"/>
      <c r="GP56" s="268"/>
      <c r="GQ56" s="268"/>
      <c r="GR56" s="268"/>
      <c r="GS56" s="268"/>
      <c r="GT56" s="268"/>
      <c r="GU56" s="268"/>
      <c r="GV56" s="268"/>
      <c r="GW56" s="268"/>
      <c r="GX56" s="268"/>
      <c r="GY56" s="268"/>
      <c r="GZ56" s="268"/>
      <c r="HA56" s="268"/>
      <c r="HB56" s="268"/>
      <c r="HC56" s="268"/>
      <c r="HD56" s="268"/>
      <c r="HE56" s="268"/>
      <c r="HF56" s="268"/>
      <c r="HG56" s="268"/>
      <c r="HH56" s="268"/>
      <c r="HI56" s="268"/>
      <c r="HJ56" s="268"/>
      <c r="HK56" s="268"/>
      <c r="HL56" s="268"/>
      <c r="HM56" s="268"/>
      <c r="HN56" s="268"/>
      <c r="HO56" s="268"/>
      <c r="HP56" s="268"/>
      <c r="HQ56" s="268"/>
      <c r="HR56" s="268"/>
      <c r="HS56" s="268"/>
      <c r="HT56" s="268"/>
      <c r="HU56" s="268"/>
      <c r="HV56" s="268"/>
      <c r="HW56" s="268"/>
      <c r="HX56" s="268"/>
      <c r="HY56" s="268"/>
      <c r="HZ56" s="268"/>
      <c r="IA56" s="268"/>
      <c r="IB56" s="268"/>
      <c r="IC56" s="268"/>
      <c r="ID56" s="268"/>
      <c r="IE56" s="268"/>
      <c r="IF56" s="268"/>
      <c r="IG56" s="268"/>
    </row>
    <row r="57" spans="1:241" ht="11.45" customHeight="1" x14ac:dyDescent="0.2">
      <c r="A57" s="268"/>
      <c r="B57" s="268"/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268"/>
      <c r="AE57" s="268"/>
      <c r="AF57" s="268"/>
      <c r="AG57" s="268"/>
      <c r="AH57" s="268"/>
      <c r="AI57" s="268"/>
      <c r="AJ57" s="268"/>
      <c r="AK57" s="268"/>
      <c r="AL57" s="268"/>
      <c r="AM57" s="268"/>
      <c r="AN57" s="268"/>
      <c r="AO57" s="268"/>
      <c r="AP57" s="268"/>
      <c r="AQ57" s="268"/>
      <c r="AR57" s="268"/>
      <c r="AS57" s="268"/>
      <c r="AT57" s="268"/>
      <c r="AU57" s="268"/>
      <c r="AV57" s="268"/>
      <c r="AW57" s="268"/>
      <c r="AX57" s="268"/>
      <c r="AY57" s="268"/>
      <c r="AZ57" s="268"/>
      <c r="BA57" s="268"/>
      <c r="BB57" s="268"/>
      <c r="BC57" s="268"/>
      <c r="BD57" s="268"/>
      <c r="BE57" s="268"/>
      <c r="BF57" s="268"/>
      <c r="BG57" s="268"/>
      <c r="BH57" s="268"/>
      <c r="BI57" s="268"/>
      <c r="BJ57" s="268"/>
      <c r="BK57" s="268"/>
      <c r="BL57" s="268"/>
      <c r="BM57" s="268"/>
      <c r="BN57" s="268"/>
      <c r="BO57" s="268"/>
      <c r="BP57" s="268"/>
      <c r="BQ57" s="268"/>
      <c r="BR57" s="268"/>
      <c r="BS57" s="268"/>
      <c r="BT57" s="268"/>
      <c r="BU57" s="268"/>
      <c r="BV57" s="268"/>
      <c r="BW57" s="268"/>
      <c r="BX57" s="268"/>
      <c r="BY57" s="268"/>
      <c r="BZ57" s="268"/>
      <c r="CA57" s="268"/>
      <c r="CB57" s="268"/>
      <c r="CC57" s="268"/>
      <c r="CD57" s="268"/>
      <c r="CE57" s="268"/>
      <c r="CF57" s="268"/>
      <c r="CG57" s="268"/>
      <c r="CH57" s="268"/>
      <c r="CI57" s="268"/>
      <c r="CJ57" s="268"/>
      <c r="CK57" s="268"/>
      <c r="CL57" s="268"/>
      <c r="CM57" s="268"/>
      <c r="CN57" s="268"/>
      <c r="CO57" s="268"/>
      <c r="CP57" s="268"/>
      <c r="CQ57" s="268"/>
      <c r="CR57" s="268"/>
      <c r="CS57" s="268"/>
      <c r="CT57" s="268"/>
      <c r="CU57" s="268"/>
      <c r="CV57" s="268"/>
      <c r="CW57" s="268"/>
      <c r="CX57" s="268"/>
      <c r="CY57" s="268"/>
      <c r="CZ57" s="268"/>
      <c r="DA57" s="268"/>
      <c r="DB57" s="268"/>
      <c r="DC57" s="268"/>
      <c r="DD57" s="268"/>
      <c r="DE57" s="268"/>
      <c r="DF57" s="268"/>
      <c r="DG57" s="268"/>
      <c r="DH57" s="268"/>
      <c r="DI57" s="268"/>
      <c r="DJ57" s="268"/>
      <c r="DK57" s="268"/>
      <c r="DL57" s="268"/>
      <c r="DM57" s="268"/>
      <c r="DN57" s="268"/>
      <c r="DO57" s="268"/>
      <c r="DP57" s="268"/>
      <c r="DQ57" s="268"/>
      <c r="DR57" s="268"/>
      <c r="DS57" s="268"/>
      <c r="DT57" s="268"/>
      <c r="DU57" s="268"/>
      <c r="DV57" s="268"/>
      <c r="DW57" s="268"/>
      <c r="DX57" s="268"/>
      <c r="DY57" s="268"/>
      <c r="DZ57" s="268"/>
      <c r="EA57" s="268"/>
      <c r="EB57" s="268"/>
      <c r="EC57" s="268"/>
      <c r="ED57" s="268"/>
      <c r="EE57" s="268"/>
      <c r="EF57" s="268"/>
      <c r="EG57" s="268"/>
      <c r="EH57" s="268"/>
      <c r="EI57" s="268"/>
      <c r="EJ57" s="268"/>
      <c r="EK57" s="268"/>
      <c r="EL57" s="268"/>
      <c r="EM57" s="268"/>
      <c r="EN57" s="268"/>
      <c r="EO57" s="268"/>
      <c r="EP57" s="268"/>
      <c r="EQ57" s="268"/>
      <c r="ER57" s="268"/>
      <c r="ES57" s="268"/>
      <c r="ET57" s="268"/>
      <c r="EU57" s="268"/>
      <c r="EV57" s="268"/>
      <c r="EW57" s="268"/>
      <c r="EX57" s="268"/>
      <c r="EY57" s="268"/>
      <c r="EZ57" s="268"/>
      <c r="FA57" s="268"/>
      <c r="FB57" s="268"/>
      <c r="FC57" s="268"/>
      <c r="FD57" s="268"/>
      <c r="FE57" s="268"/>
      <c r="FF57" s="268"/>
      <c r="FG57" s="268"/>
      <c r="FH57" s="268"/>
      <c r="FI57" s="268"/>
      <c r="FJ57" s="268"/>
      <c r="FK57" s="268"/>
      <c r="FL57" s="268"/>
      <c r="FM57" s="268"/>
      <c r="FN57" s="268"/>
      <c r="FO57" s="268"/>
      <c r="FP57" s="268"/>
      <c r="FQ57" s="268"/>
      <c r="FR57" s="268"/>
      <c r="FS57" s="268"/>
      <c r="FT57" s="268"/>
      <c r="FU57" s="268"/>
      <c r="FV57" s="268"/>
      <c r="FW57" s="268"/>
      <c r="FX57" s="268"/>
      <c r="FY57" s="268"/>
      <c r="FZ57" s="268"/>
      <c r="GA57" s="268"/>
      <c r="GB57" s="268"/>
      <c r="GC57" s="268"/>
      <c r="GD57" s="268"/>
      <c r="GE57" s="268"/>
      <c r="GF57" s="268"/>
      <c r="GG57" s="268"/>
      <c r="GH57" s="268"/>
      <c r="GI57" s="268"/>
      <c r="GJ57" s="268"/>
      <c r="GK57" s="268"/>
      <c r="GL57" s="268"/>
      <c r="GM57" s="268"/>
      <c r="GN57" s="268"/>
      <c r="GO57" s="268"/>
      <c r="GP57" s="268"/>
      <c r="GQ57" s="268"/>
      <c r="GR57" s="268"/>
      <c r="GS57" s="268"/>
      <c r="GT57" s="268"/>
      <c r="GU57" s="268"/>
      <c r="GV57" s="268"/>
      <c r="GW57" s="268"/>
      <c r="GX57" s="268"/>
      <c r="GY57" s="268"/>
      <c r="GZ57" s="268"/>
      <c r="HA57" s="268"/>
      <c r="HB57" s="268"/>
      <c r="HC57" s="268"/>
      <c r="HD57" s="268"/>
      <c r="HE57" s="268"/>
      <c r="HF57" s="268"/>
      <c r="HG57" s="268"/>
      <c r="HH57" s="268"/>
      <c r="HI57" s="268"/>
      <c r="HJ57" s="268"/>
      <c r="HK57" s="268"/>
      <c r="HL57" s="268"/>
      <c r="HM57" s="268"/>
      <c r="HN57" s="268"/>
      <c r="HO57" s="268"/>
      <c r="HP57" s="268"/>
      <c r="HQ57" s="268"/>
      <c r="HR57" s="268"/>
      <c r="HS57" s="268"/>
      <c r="HT57" s="268"/>
      <c r="HU57" s="268"/>
      <c r="HV57" s="268"/>
      <c r="HW57" s="268"/>
      <c r="HX57" s="268"/>
      <c r="HY57" s="268"/>
      <c r="HZ57" s="268"/>
      <c r="IA57" s="268"/>
      <c r="IB57" s="268"/>
      <c r="IC57" s="268"/>
      <c r="ID57" s="268"/>
      <c r="IE57" s="268"/>
      <c r="IF57" s="268"/>
      <c r="IG57" s="268"/>
    </row>
    <row r="58" spans="1:241" ht="11.45" customHeight="1" x14ac:dyDescent="0.2">
      <c r="A58" s="268"/>
      <c r="B58" s="268"/>
      <c r="C58" s="268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268"/>
      <c r="Z58" s="268"/>
      <c r="AA58" s="268"/>
      <c r="AB58" s="268"/>
      <c r="AC58" s="268"/>
      <c r="AD58" s="268"/>
      <c r="AE58" s="268"/>
      <c r="AF58" s="268"/>
      <c r="AG58" s="268"/>
      <c r="AH58" s="268"/>
      <c r="AI58" s="268"/>
      <c r="AJ58" s="268"/>
      <c r="AK58" s="268"/>
      <c r="AL58" s="268"/>
      <c r="AM58" s="268"/>
      <c r="AN58" s="268"/>
      <c r="AO58" s="268"/>
      <c r="AP58" s="268"/>
      <c r="AQ58" s="268"/>
      <c r="AR58" s="268"/>
      <c r="AS58" s="268"/>
      <c r="AT58" s="268"/>
      <c r="AU58" s="268"/>
      <c r="AV58" s="268"/>
      <c r="AW58" s="268"/>
      <c r="AX58" s="268"/>
      <c r="AY58" s="268"/>
      <c r="AZ58" s="268"/>
      <c r="BA58" s="268"/>
      <c r="BB58" s="268"/>
      <c r="BC58" s="268"/>
      <c r="BD58" s="268"/>
      <c r="BE58" s="268"/>
      <c r="BF58" s="268"/>
      <c r="BG58" s="268"/>
      <c r="BH58" s="268"/>
      <c r="BI58" s="268"/>
      <c r="BJ58" s="268"/>
      <c r="BK58" s="268"/>
      <c r="BL58" s="268"/>
      <c r="BM58" s="268"/>
      <c r="BN58" s="268"/>
      <c r="BO58" s="268"/>
      <c r="BP58" s="268"/>
      <c r="BQ58" s="268"/>
      <c r="BR58" s="268"/>
      <c r="BS58" s="268"/>
      <c r="BT58" s="268"/>
      <c r="BU58" s="268"/>
      <c r="BV58" s="268"/>
      <c r="BW58" s="268"/>
      <c r="BX58" s="268"/>
      <c r="BY58" s="268"/>
      <c r="BZ58" s="268"/>
      <c r="CA58" s="268"/>
      <c r="CB58" s="268"/>
      <c r="CC58" s="268"/>
      <c r="CD58" s="268"/>
      <c r="CE58" s="268"/>
      <c r="CF58" s="268"/>
      <c r="CG58" s="268"/>
      <c r="CH58" s="268"/>
      <c r="CI58" s="268"/>
      <c r="CJ58" s="268"/>
      <c r="CK58" s="268"/>
      <c r="CL58" s="268"/>
      <c r="CM58" s="268"/>
      <c r="CN58" s="268"/>
      <c r="CO58" s="268"/>
      <c r="CP58" s="268"/>
      <c r="CQ58" s="268"/>
      <c r="CR58" s="268"/>
      <c r="CS58" s="268"/>
      <c r="CT58" s="268"/>
      <c r="CU58" s="268"/>
      <c r="CV58" s="268"/>
      <c r="CW58" s="268"/>
      <c r="CX58" s="268"/>
      <c r="CY58" s="268"/>
      <c r="CZ58" s="268"/>
      <c r="DA58" s="268"/>
      <c r="DB58" s="268"/>
      <c r="DC58" s="268"/>
      <c r="DD58" s="268"/>
      <c r="DE58" s="268"/>
      <c r="DF58" s="268"/>
      <c r="DG58" s="268"/>
      <c r="DH58" s="268"/>
      <c r="DI58" s="268"/>
      <c r="DJ58" s="268"/>
      <c r="DK58" s="268"/>
      <c r="DL58" s="268"/>
      <c r="DM58" s="268"/>
      <c r="DN58" s="268"/>
      <c r="DO58" s="268"/>
      <c r="DP58" s="268"/>
      <c r="DQ58" s="268"/>
      <c r="DR58" s="268"/>
      <c r="DS58" s="268"/>
      <c r="DT58" s="268"/>
      <c r="DU58" s="268"/>
      <c r="DV58" s="268"/>
      <c r="DW58" s="268"/>
      <c r="DX58" s="268"/>
      <c r="DY58" s="268"/>
      <c r="DZ58" s="268"/>
      <c r="EA58" s="268"/>
      <c r="EB58" s="268"/>
      <c r="EC58" s="268"/>
      <c r="ED58" s="268"/>
      <c r="EE58" s="268"/>
      <c r="EF58" s="268"/>
      <c r="EG58" s="268"/>
      <c r="EH58" s="268"/>
      <c r="EI58" s="268"/>
      <c r="EJ58" s="268"/>
      <c r="EK58" s="268"/>
      <c r="EL58" s="268"/>
      <c r="EM58" s="268"/>
      <c r="EN58" s="268"/>
      <c r="EO58" s="268"/>
      <c r="EP58" s="268"/>
      <c r="EQ58" s="268"/>
      <c r="ER58" s="268"/>
      <c r="ES58" s="268"/>
      <c r="ET58" s="268"/>
      <c r="EU58" s="268"/>
      <c r="EV58" s="268"/>
      <c r="EW58" s="268"/>
      <c r="EX58" s="268"/>
      <c r="EY58" s="268"/>
      <c r="EZ58" s="268"/>
      <c r="FA58" s="268"/>
      <c r="FB58" s="268"/>
      <c r="FC58" s="268"/>
      <c r="FD58" s="268"/>
      <c r="FE58" s="268"/>
      <c r="FF58" s="268"/>
      <c r="FG58" s="268"/>
      <c r="FH58" s="268"/>
      <c r="FI58" s="268"/>
      <c r="FJ58" s="268"/>
      <c r="FK58" s="268"/>
      <c r="FL58" s="268"/>
      <c r="FM58" s="268"/>
      <c r="FN58" s="268"/>
      <c r="FO58" s="268"/>
      <c r="FP58" s="268"/>
      <c r="FQ58" s="268"/>
      <c r="FR58" s="268"/>
      <c r="FS58" s="268"/>
      <c r="FT58" s="268"/>
      <c r="FU58" s="268"/>
      <c r="FV58" s="268"/>
      <c r="FW58" s="268"/>
      <c r="FX58" s="268"/>
      <c r="FY58" s="268"/>
      <c r="FZ58" s="268"/>
      <c r="GA58" s="268"/>
      <c r="GB58" s="268"/>
      <c r="GC58" s="268"/>
      <c r="GD58" s="268"/>
      <c r="GE58" s="268"/>
      <c r="GF58" s="268"/>
      <c r="GG58" s="268"/>
      <c r="GH58" s="268"/>
      <c r="GI58" s="268"/>
      <c r="GJ58" s="268"/>
      <c r="GK58" s="268"/>
      <c r="GL58" s="268"/>
      <c r="GM58" s="268"/>
      <c r="GN58" s="268"/>
      <c r="GO58" s="268"/>
      <c r="GP58" s="268"/>
      <c r="GQ58" s="268"/>
      <c r="GR58" s="268"/>
      <c r="GS58" s="268"/>
      <c r="GT58" s="268"/>
      <c r="GU58" s="268"/>
      <c r="GV58" s="268"/>
      <c r="GW58" s="268"/>
      <c r="GX58" s="268"/>
      <c r="GY58" s="268"/>
      <c r="GZ58" s="268"/>
      <c r="HA58" s="268"/>
      <c r="HB58" s="268"/>
      <c r="HC58" s="268"/>
      <c r="HD58" s="268"/>
      <c r="HE58" s="268"/>
      <c r="HF58" s="268"/>
      <c r="HG58" s="268"/>
      <c r="HH58" s="268"/>
      <c r="HI58" s="268"/>
      <c r="HJ58" s="268"/>
      <c r="HK58" s="268"/>
      <c r="HL58" s="268"/>
      <c r="HM58" s="268"/>
      <c r="HN58" s="268"/>
      <c r="HO58" s="268"/>
      <c r="HP58" s="268"/>
      <c r="HQ58" s="268"/>
      <c r="HR58" s="268"/>
      <c r="HS58" s="268"/>
      <c r="HT58" s="268"/>
      <c r="HU58" s="268"/>
      <c r="HV58" s="268"/>
      <c r="HW58" s="268"/>
      <c r="HX58" s="268"/>
      <c r="HY58" s="268"/>
      <c r="HZ58" s="268"/>
      <c r="IA58" s="268"/>
      <c r="IB58" s="268"/>
      <c r="IC58" s="268"/>
      <c r="ID58" s="268"/>
      <c r="IE58" s="268"/>
      <c r="IF58" s="268"/>
      <c r="IG58" s="268"/>
    </row>
    <row r="59" spans="1:241" ht="11.45" customHeight="1" x14ac:dyDescent="0.2">
      <c r="A59" s="268"/>
      <c r="B59" s="268"/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8"/>
      <c r="AA59" s="268"/>
      <c r="AB59" s="268"/>
      <c r="AC59" s="268"/>
      <c r="AD59" s="268"/>
      <c r="AE59" s="268"/>
      <c r="AF59" s="268"/>
      <c r="AG59" s="268"/>
      <c r="AH59" s="268"/>
      <c r="AI59" s="268"/>
      <c r="AJ59" s="268"/>
      <c r="AK59" s="268"/>
      <c r="AL59" s="268"/>
      <c r="AM59" s="268"/>
      <c r="AN59" s="268"/>
      <c r="AO59" s="268"/>
      <c r="AP59" s="268"/>
      <c r="AQ59" s="268"/>
      <c r="AR59" s="268"/>
      <c r="AS59" s="268"/>
      <c r="AT59" s="268"/>
      <c r="AU59" s="268"/>
      <c r="AV59" s="268"/>
      <c r="AW59" s="268"/>
      <c r="AX59" s="268"/>
      <c r="AY59" s="268"/>
      <c r="AZ59" s="268"/>
      <c r="BA59" s="268"/>
      <c r="BB59" s="268"/>
      <c r="BC59" s="268"/>
      <c r="BD59" s="268"/>
      <c r="BE59" s="268"/>
      <c r="BF59" s="268"/>
      <c r="BG59" s="268"/>
      <c r="BH59" s="268"/>
      <c r="BI59" s="268"/>
      <c r="BJ59" s="268"/>
      <c r="BK59" s="268"/>
      <c r="BL59" s="268"/>
      <c r="BM59" s="268"/>
      <c r="BN59" s="268"/>
      <c r="BO59" s="268"/>
      <c r="BP59" s="268"/>
      <c r="BQ59" s="268"/>
      <c r="BR59" s="268"/>
      <c r="BS59" s="268"/>
      <c r="BT59" s="268"/>
      <c r="BU59" s="268"/>
      <c r="BV59" s="268"/>
      <c r="BW59" s="268"/>
      <c r="BX59" s="268"/>
      <c r="BY59" s="268"/>
      <c r="BZ59" s="268"/>
      <c r="CA59" s="268"/>
      <c r="CB59" s="268"/>
      <c r="CC59" s="268"/>
      <c r="CD59" s="268"/>
      <c r="CE59" s="268"/>
      <c r="CF59" s="268"/>
      <c r="CG59" s="268"/>
      <c r="CH59" s="268"/>
      <c r="CI59" s="268"/>
      <c r="CJ59" s="268"/>
      <c r="CK59" s="268"/>
      <c r="CL59" s="268"/>
      <c r="CM59" s="268"/>
      <c r="CN59" s="268"/>
      <c r="CO59" s="268"/>
      <c r="CP59" s="268"/>
      <c r="CQ59" s="268"/>
      <c r="CR59" s="268"/>
      <c r="CS59" s="268"/>
      <c r="CT59" s="268"/>
      <c r="CU59" s="268"/>
      <c r="CV59" s="268"/>
      <c r="CW59" s="268"/>
      <c r="CX59" s="268"/>
      <c r="CY59" s="268"/>
      <c r="CZ59" s="268"/>
      <c r="DA59" s="268"/>
      <c r="DB59" s="268"/>
      <c r="DC59" s="268"/>
      <c r="DD59" s="268"/>
      <c r="DE59" s="268"/>
      <c r="DF59" s="268"/>
      <c r="DG59" s="268"/>
      <c r="DH59" s="268"/>
      <c r="DI59" s="268"/>
      <c r="DJ59" s="268"/>
      <c r="DK59" s="268"/>
      <c r="DL59" s="268"/>
      <c r="DM59" s="268"/>
      <c r="DN59" s="268"/>
      <c r="DO59" s="268"/>
      <c r="DP59" s="268"/>
      <c r="DQ59" s="268"/>
      <c r="DR59" s="268"/>
      <c r="DS59" s="268"/>
      <c r="DT59" s="268"/>
      <c r="DU59" s="268"/>
      <c r="DV59" s="268"/>
      <c r="DW59" s="268"/>
      <c r="DX59" s="268"/>
      <c r="DY59" s="268"/>
      <c r="DZ59" s="268"/>
      <c r="EA59" s="268"/>
      <c r="EB59" s="268"/>
      <c r="EC59" s="268"/>
      <c r="ED59" s="268"/>
      <c r="EE59" s="268"/>
      <c r="EF59" s="268"/>
      <c r="EG59" s="268"/>
      <c r="EH59" s="268"/>
      <c r="EI59" s="268"/>
      <c r="EJ59" s="268"/>
      <c r="EK59" s="268"/>
      <c r="EL59" s="268"/>
      <c r="EM59" s="268"/>
      <c r="EN59" s="268"/>
      <c r="EO59" s="268"/>
      <c r="EP59" s="268"/>
      <c r="EQ59" s="268"/>
      <c r="ER59" s="268"/>
      <c r="ES59" s="268"/>
      <c r="ET59" s="268"/>
      <c r="EU59" s="268"/>
      <c r="EV59" s="268"/>
      <c r="EW59" s="268"/>
      <c r="EX59" s="268"/>
      <c r="EY59" s="268"/>
      <c r="EZ59" s="268"/>
      <c r="FA59" s="268"/>
      <c r="FB59" s="268"/>
      <c r="FC59" s="268"/>
      <c r="FD59" s="268"/>
      <c r="FE59" s="268"/>
      <c r="FF59" s="268"/>
      <c r="FG59" s="268"/>
      <c r="FH59" s="268"/>
      <c r="FI59" s="268"/>
      <c r="FJ59" s="268"/>
      <c r="FK59" s="268"/>
      <c r="FL59" s="268"/>
      <c r="FM59" s="268"/>
      <c r="FN59" s="268"/>
      <c r="FO59" s="268"/>
      <c r="FP59" s="268"/>
      <c r="FQ59" s="268"/>
      <c r="FR59" s="268"/>
      <c r="FS59" s="268"/>
      <c r="FT59" s="268"/>
      <c r="FU59" s="268"/>
      <c r="FV59" s="268"/>
      <c r="FW59" s="268"/>
      <c r="FX59" s="268"/>
      <c r="FY59" s="268"/>
      <c r="FZ59" s="268"/>
      <c r="GA59" s="268"/>
      <c r="GB59" s="268"/>
      <c r="GC59" s="268"/>
      <c r="GD59" s="268"/>
      <c r="GE59" s="268"/>
      <c r="GF59" s="268"/>
      <c r="GG59" s="268"/>
      <c r="GH59" s="268"/>
      <c r="GI59" s="268"/>
      <c r="GJ59" s="268"/>
      <c r="GK59" s="268"/>
      <c r="GL59" s="268"/>
      <c r="GM59" s="268"/>
      <c r="GN59" s="268"/>
      <c r="GO59" s="268"/>
      <c r="GP59" s="268"/>
      <c r="GQ59" s="268"/>
      <c r="GR59" s="268"/>
      <c r="GS59" s="268"/>
      <c r="GT59" s="268"/>
      <c r="GU59" s="268"/>
      <c r="GV59" s="268"/>
      <c r="GW59" s="268"/>
      <c r="GX59" s="268"/>
      <c r="GY59" s="268"/>
      <c r="GZ59" s="268"/>
      <c r="HA59" s="268"/>
      <c r="HB59" s="268"/>
      <c r="HC59" s="268"/>
      <c r="HD59" s="268"/>
      <c r="HE59" s="268"/>
      <c r="HF59" s="268"/>
      <c r="HG59" s="268"/>
      <c r="HH59" s="268"/>
      <c r="HI59" s="268"/>
      <c r="HJ59" s="268"/>
      <c r="HK59" s="268"/>
      <c r="HL59" s="268"/>
      <c r="HM59" s="268"/>
      <c r="HN59" s="268"/>
      <c r="HO59" s="268"/>
      <c r="HP59" s="268"/>
      <c r="HQ59" s="268"/>
      <c r="HR59" s="268"/>
      <c r="HS59" s="268"/>
      <c r="HT59" s="268"/>
      <c r="HU59" s="268"/>
      <c r="HV59" s="268"/>
      <c r="HW59" s="268"/>
      <c r="HX59" s="268"/>
      <c r="HY59" s="268"/>
      <c r="HZ59" s="268"/>
      <c r="IA59" s="268"/>
      <c r="IB59" s="268"/>
      <c r="IC59" s="268"/>
      <c r="ID59" s="268"/>
      <c r="IE59" s="268"/>
      <c r="IF59" s="268"/>
      <c r="IG59" s="268"/>
    </row>
    <row r="60" spans="1:241" ht="31.5" customHeight="1" x14ac:dyDescent="0.2">
      <c r="A60" s="268"/>
      <c r="B60" s="268"/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8"/>
      <c r="AA60" s="268"/>
      <c r="AB60" s="268"/>
      <c r="AC60" s="268"/>
      <c r="AD60" s="268"/>
      <c r="AE60" s="268"/>
      <c r="AF60" s="268"/>
      <c r="AG60" s="268"/>
      <c r="AH60" s="268"/>
      <c r="AI60" s="268"/>
      <c r="AJ60" s="268"/>
      <c r="AK60" s="268"/>
      <c r="AL60" s="268"/>
      <c r="AM60" s="268"/>
      <c r="AN60" s="268"/>
      <c r="AO60" s="268"/>
      <c r="AP60" s="268"/>
      <c r="AQ60" s="268"/>
      <c r="AR60" s="268"/>
      <c r="AS60" s="268"/>
      <c r="AT60" s="268"/>
      <c r="AU60" s="268"/>
      <c r="AV60" s="268"/>
      <c r="AW60" s="268"/>
      <c r="AX60" s="268"/>
      <c r="AY60" s="268"/>
      <c r="AZ60" s="268"/>
      <c r="BA60" s="268"/>
      <c r="BB60" s="268"/>
      <c r="BC60" s="268"/>
      <c r="BD60" s="268"/>
      <c r="BE60" s="268"/>
      <c r="BF60" s="268"/>
      <c r="BG60" s="268"/>
      <c r="BH60" s="268"/>
      <c r="BI60" s="268"/>
      <c r="BJ60" s="268"/>
      <c r="BK60" s="268"/>
      <c r="BL60" s="268"/>
      <c r="BM60" s="268"/>
      <c r="BN60" s="268"/>
      <c r="BO60" s="268"/>
      <c r="BP60" s="268"/>
      <c r="BQ60" s="268"/>
      <c r="BR60" s="268"/>
      <c r="BS60" s="268"/>
      <c r="BT60" s="268"/>
      <c r="BU60" s="268"/>
      <c r="BV60" s="268"/>
      <c r="BW60" s="268"/>
      <c r="BX60" s="268"/>
      <c r="BY60" s="268"/>
      <c r="BZ60" s="268"/>
      <c r="CA60" s="268"/>
      <c r="CB60" s="268"/>
      <c r="CC60" s="268"/>
      <c r="CD60" s="268"/>
      <c r="CE60" s="268"/>
      <c r="CF60" s="268"/>
      <c r="CG60" s="268"/>
      <c r="CH60" s="268"/>
      <c r="CI60" s="268"/>
      <c r="CJ60" s="268"/>
      <c r="CK60" s="268"/>
      <c r="CL60" s="268"/>
      <c r="CM60" s="268"/>
      <c r="CN60" s="268"/>
      <c r="CO60" s="268"/>
      <c r="CP60" s="268"/>
      <c r="CQ60" s="268"/>
      <c r="CR60" s="268"/>
      <c r="CS60" s="268"/>
      <c r="CT60" s="268"/>
      <c r="CU60" s="268"/>
      <c r="CV60" s="268"/>
      <c r="CW60" s="268"/>
      <c r="CX60" s="268"/>
      <c r="CY60" s="268"/>
      <c r="CZ60" s="268"/>
      <c r="DA60" s="268"/>
      <c r="DB60" s="268"/>
      <c r="DC60" s="268"/>
      <c r="DD60" s="268"/>
      <c r="DE60" s="268"/>
      <c r="DF60" s="268"/>
      <c r="DG60" s="268"/>
      <c r="DH60" s="268"/>
      <c r="DI60" s="268"/>
      <c r="DJ60" s="268"/>
      <c r="DK60" s="268"/>
      <c r="DL60" s="268"/>
      <c r="DM60" s="268"/>
      <c r="DN60" s="268"/>
      <c r="DO60" s="268"/>
      <c r="DP60" s="268"/>
      <c r="DQ60" s="268"/>
      <c r="DR60" s="268"/>
      <c r="DS60" s="268"/>
      <c r="DT60" s="268"/>
      <c r="DU60" s="268"/>
      <c r="DV60" s="268"/>
      <c r="DW60" s="268"/>
      <c r="DX60" s="268"/>
      <c r="DY60" s="268"/>
      <c r="DZ60" s="268"/>
      <c r="EA60" s="268"/>
      <c r="EB60" s="268"/>
      <c r="EC60" s="268"/>
      <c r="ED60" s="268"/>
      <c r="EE60" s="268"/>
      <c r="EF60" s="268"/>
      <c r="EG60" s="268"/>
      <c r="EH60" s="268"/>
      <c r="EI60" s="268"/>
      <c r="EJ60" s="268"/>
      <c r="EK60" s="268"/>
      <c r="EL60" s="268"/>
      <c r="EM60" s="268"/>
      <c r="EN60" s="268"/>
      <c r="EO60" s="268"/>
      <c r="EP60" s="268"/>
      <c r="EQ60" s="268"/>
      <c r="ER60" s="268"/>
      <c r="ES60" s="268"/>
      <c r="ET60" s="268"/>
      <c r="EU60" s="268"/>
      <c r="EV60" s="268"/>
      <c r="EW60" s="268"/>
      <c r="EX60" s="268"/>
      <c r="EY60" s="268"/>
      <c r="EZ60" s="268"/>
      <c r="FA60" s="268"/>
      <c r="FB60" s="268"/>
      <c r="FC60" s="268"/>
      <c r="FD60" s="268"/>
      <c r="FE60" s="268"/>
      <c r="FF60" s="268"/>
      <c r="FG60" s="268"/>
      <c r="FH60" s="268"/>
      <c r="FI60" s="268"/>
      <c r="FJ60" s="268"/>
      <c r="FK60" s="268"/>
      <c r="FL60" s="268"/>
      <c r="FM60" s="268"/>
      <c r="FN60" s="268"/>
      <c r="FO60" s="268"/>
      <c r="FP60" s="268"/>
      <c r="FQ60" s="268"/>
      <c r="FR60" s="268"/>
      <c r="FS60" s="268"/>
      <c r="FT60" s="268"/>
      <c r="FU60" s="268"/>
      <c r="FV60" s="268"/>
      <c r="FW60" s="268"/>
      <c r="FX60" s="268"/>
      <c r="FY60" s="268"/>
      <c r="FZ60" s="268"/>
      <c r="GA60" s="268"/>
      <c r="GB60" s="268"/>
      <c r="GC60" s="268"/>
      <c r="GD60" s="268"/>
      <c r="GE60" s="268"/>
      <c r="GF60" s="268"/>
      <c r="GG60" s="268"/>
      <c r="GH60" s="268"/>
      <c r="GI60" s="268"/>
      <c r="GJ60" s="268"/>
      <c r="GK60" s="268"/>
      <c r="GL60" s="268"/>
      <c r="GM60" s="268"/>
      <c r="GN60" s="268"/>
      <c r="GO60" s="268"/>
      <c r="GP60" s="268"/>
      <c r="GQ60" s="268"/>
      <c r="GR60" s="268"/>
      <c r="GS60" s="268"/>
      <c r="GT60" s="268"/>
      <c r="GU60" s="268"/>
      <c r="GV60" s="268"/>
      <c r="GW60" s="268"/>
      <c r="GX60" s="268"/>
      <c r="GY60" s="268"/>
      <c r="GZ60" s="268"/>
      <c r="HA60" s="268"/>
      <c r="HB60" s="268"/>
      <c r="HC60" s="268"/>
      <c r="HD60" s="268"/>
      <c r="HE60" s="268"/>
      <c r="HF60" s="268"/>
      <c r="HG60" s="268"/>
      <c r="HH60" s="268"/>
      <c r="HI60" s="268"/>
      <c r="HJ60" s="268"/>
      <c r="HK60" s="268"/>
      <c r="HL60" s="268"/>
      <c r="HM60" s="268"/>
      <c r="HN60" s="268"/>
      <c r="HO60" s="268"/>
      <c r="HP60" s="268"/>
      <c r="HQ60" s="268"/>
      <c r="HR60" s="268"/>
      <c r="HS60" s="268"/>
      <c r="HT60" s="268"/>
      <c r="HU60" s="268"/>
      <c r="HV60" s="268"/>
      <c r="HW60" s="268"/>
      <c r="HX60" s="268"/>
      <c r="HY60" s="268"/>
      <c r="HZ60" s="268"/>
      <c r="IA60" s="268"/>
      <c r="IB60" s="268"/>
      <c r="IC60" s="268"/>
      <c r="ID60" s="268"/>
      <c r="IE60" s="268"/>
      <c r="IF60" s="268"/>
      <c r="IG60" s="268"/>
    </row>
    <row r="61" spans="1:241" ht="11.45" customHeight="1" x14ac:dyDescent="0.2">
      <c r="A61" s="268"/>
      <c r="B61" s="268"/>
      <c r="C61" s="268"/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268"/>
      <c r="W61" s="268"/>
      <c r="X61" s="268"/>
      <c r="Y61" s="268"/>
      <c r="Z61" s="268"/>
      <c r="AA61" s="268"/>
      <c r="AB61" s="268"/>
      <c r="AC61" s="268"/>
      <c r="AD61" s="268"/>
      <c r="AE61" s="268"/>
      <c r="AF61" s="268"/>
      <c r="AG61" s="268"/>
      <c r="AH61" s="268"/>
      <c r="AI61" s="268"/>
      <c r="AJ61" s="268"/>
      <c r="AK61" s="268"/>
      <c r="AL61" s="268"/>
      <c r="AM61" s="268"/>
      <c r="AN61" s="268"/>
      <c r="AO61" s="268"/>
      <c r="AP61" s="268"/>
      <c r="AQ61" s="268"/>
      <c r="AR61" s="268"/>
      <c r="AS61" s="268"/>
      <c r="AT61" s="268"/>
      <c r="AU61" s="268"/>
      <c r="AV61" s="268"/>
      <c r="AW61" s="268"/>
      <c r="AX61" s="268"/>
      <c r="AY61" s="268"/>
      <c r="AZ61" s="268"/>
      <c r="BA61" s="268"/>
      <c r="BB61" s="268"/>
      <c r="BC61" s="268"/>
      <c r="BD61" s="268"/>
      <c r="BE61" s="268"/>
      <c r="BF61" s="268"/>
      <c r="BG61" s="268"/>
      <c r="BH61" s="268"/>
      <c r="BI61" s="268"/>
      <c r="BJ61" s="268"/>
      <c r="BK61" s="268"/>
      <c r="BL61" s="268"/>
      <c r="BM61" s="268"/>
      <c r="BN61" s="268"/>
      <c r="BO61" s="268"/>
      <c r="BP61" s="268"/>
      <c r="BQ61" s="268"/>
      <c r="BR61" s="268"/>
      <c r="BS61" s="268"/>
      <c r="BT61" s="268"/>
      <c r="BU61" s="268"/>
      <c r="BV61" s="268"/>
      <c r="BW61" s="268"/>
      <c r="BX61" s="268"/>
      <c r="BY61" s="268"/>
      <c r="BZ61" s="268"/>
      <c r="CA61" s="268"/>
      <c r="CB61" s="268"/>
      <c r="CC61" s="268"/>
      <c r="CD61" s="268"/>
      <c r="CE61" s="268"/>
      <c r="CF61" s="268"/>
      <c r="CG61" s="268"/>
      <c r="CH61" s="268"/>
      <c r="CI61" s="268"/>
      <c r="CJ61" s="268"/>
      <c r="CK61" s="268"/>
      <c r="CL61" s="268"/>
      <c r="CM61" s="268"/>
      <c r="CN61" s="268"/>
      <c r="CO61" s="268"/>
      <c r="CP61" s="268"/>
      <c r="CQ61" s="268"/>
      <c r="CR61" s="268"/>
      <c r="CS61" s="268"/>
      <c r="CT61" s="268"/>
      <c r="CU61" s="268"/>
      <c r="CV61" s="268"/>
      <c r="CW61" s="268"/>
      <c r="CX61" s="268"/>
      <c r="CY61" s="268"/>
      <c r="CZ61" s="268"/>
      <c r="DA61" s="268"/>
      <c r="DB61" s="268"/>
      <c r="DC61" s="268"/>
      <c r="DD61" s="268"/>
      <c r="DE61" s="268"/>
      <c r="DF61" s="268"/>
      <c r="DG61" s="268"/>
      <c r="DH61" s="268"/>
      <c r="DI61" s="268"/>
      <c r="DJ61" s="268"/>
      <c r="DK61" s="268"/>
      <c r="DL61" s="268"/>
      <c r="DM61" s="268"/>
      <c r="DN61" s="268"/>
      <c r="DO61" s="268"/>
      <c r="DP61" s="268"/>
      <c r="DQ61" s="268"/>
      <c r="DR61" s="268"/>
      <c r="DS61" s="268"/>
      <c r="DT61" s="268"/>
      <c r="DU61" s="268"/>
      <c r="DV61" s="268"/>
      <c r="DW61" s="268"/>
      <c r="DX61" s="268"/>
      <c r="DY61" s="268"/>
      <c r="DZ61" s="268"/>
      <c r="EA61" s="268"/>
      <c r="EB61" s="268"/>
      <c r="EC61" s="268"/>
      <c r="ED61" s="268"/>
      <c r="EE61" s="268"/>
      <c r="EF61" s="268"/>
      <c r="EG61" s="268"/>
      <c r="EH61" s="268"/>
      <c r="EI61" s="268"/>
      <c r="EJ61" s="268"/>
      <c r="EK61" s="268"/>
      <c r="EL61" s="268"/>
      <c r="EM61" s="268"/>
      <c r="EN61" s="268"/>
      <c r="EO61" s="268"/>
      <c r="EP61" s="268"/>
      <c r="EQ61" s="268"/>
      <c r="ER61" s="268"/>
      <c r="ES61" s="268"/>
      <c r="ET61" s="268"/>
      <c r="EU61" s="268"/>
      <c r="EV61" s="268"/>
      <c r="EW61" s="268"/>
      <c r="EX61" s="268"/>
      <c r="EY61" s="268"/>
      <c r="EZ61" s="268"/>
      <c r="FA61" s="268"/>
      <c r="FB61" s="268"/>
      <c r="FC61" s="268"/>
      <c r="FD61" s="268"/>
      <c r="FE61" s="268"/>
      <c r="FF61" s="268"/>
      <c r="FG61" s="268"/>
      <c r="FH61" s="268"/>
      <c r="FI61" s="268"/>
      <c r="FJ61" s="268"/>
      <c r="FK61" s="268"/>
      <c r="FL61" s="268"/>
      <c r="FM61" s="268"/>
      <c r="FN61" s="268"/>
      <c r="FO61" s="268"/>
      <c r="FP61" s="268"/>
      <c r="FQ61" s="268"/>
      <c r="FR61" s="268"/>
      <c r="FS61" s="268"/>
      <c r="FT61" s="268"/>
      <c r="FU61" s="268"/>
      <c r="FV61" s="268"/>
      <c r="FW61" s="268"/>
      <c r="FX61" s="268"/>
      <c r="FY61" s="268"/>
      <c r="FZ61" s="268"/>
      <c r="GA61" s="268"/>
      <c r="GB61" s="268"/>
      <c r="GC61" s="268"/>
      <c r="GD61" s="268"/>
      <c r="GE61" s="268"/>
      <c r="GF61" s="268"/>
      <c r="GG61" s="268"/>
      <c r="GH61" s="268"/>
      <c r="GI61" s="268"/>
      <c r="GJ61" s="268"/>
      <c r="GK61" s="268"/>
      <c r="GL61" s="268"/>
      <c r="GM61" s="268"/>
      <c r="GN61" s="268"/>
      <c r="GO61" s="268"/>
      <c r="GP61" s="268"/>
      <c r="GQ61" s="268"/>
      <c r="GR61" s="268"/>
      <c r="GS61" s="268"/>
      <c r="GT61" s="268"/>
      <c r="GU61" s="268"/>
      <c r="GV61" s="268"/>
      <c r="GW61" s="268"/>
      <c r="GX61" s="268"/>
      <c r="GY61" s="268"/>
      <c r="GZ61" s="268"/>
      <c r="HA61" s="268"/>
      <c r="HB61" s="268"/>
      <c r="HC61" s="268"/>
      <c r="HD61" s="268"/>
      <c r="HE61" s="268"/>
      <c r="HF61" s="268"/>
      <c r="HG61" s="268"/>
      <c r="HH61" s="268"/>
      <c r="HI61" s="268"/>
      <c r="HJ61" s="268"/>
      <c r="HK61" s="268"/>
      <c r="HL61" s="268"/>
      <c r="HM61" s="268"/>
      <c r="HN61" s="268"/>
      <c r="HO61" s="268"/>
      <c r="HP61" s="268"/>
      <c r="HQ61" s="268"/>
      <c r="HR61" s="268"/>
      <c r="HS61" s="268"/>
      <c r="HT61" s="268"/>
      <c r="HU61" s="268"/>
      <c r="HV61" s="268"/>
      <c r="HW61" s="268"/>
      <c r="HX61" s="268"/>
      <c r="HY61" s="268"/>
      <c r="HZ61" s="268"/>
      <c r="IA61" s="268"/>
      <c r="IB61" s="268"/>
      <c r="IC61" s="268"/>
      <c r="ID61" s="268"/>
      <c r="IE61" s="268"/>
      <c r="IF61" s="268"/>
      <c r="IG61" s="268"/>
    </row>
    <row r="62" spans="1:241" ht="11.45" customHeight="1" x14ac:dyDescent="0.2">
      <c r="A62" s="268"/>
      <c r="B62" s="268"/>
      <c r="C62" s="26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268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  <c r="AH62" s="268"/>
      <c r="AI62" s="268"/>
      <c r="AJ62" s="268"/>
      <c r="AK62" s="268"/>
      <c r="AL62" s="268"/>
      <c r="AM62" s="268"/>
      <c r="AN62" s="268"/>
      <c r="AO62" s="268"/>
      <c r="AP62" s="268"/>
      <c r="AQ62" s="268"/>
      <c r="AR62" s="268"/>
      <c r="AS62" s="268"/>
      <c r="AT62" s="268"/>
      <c r="AU62" s="268"/>
      <c r="AV62" s="268"/>
      <c r="AW62" s="268"/>
      <c r="AX62" s="268"/>
      <c r="AY62" s="268"/>
      <c r="AZ62" s="268"/>
      <c r="BA62" s="268"/>
      <c r="BB62" s="268"/>
      <c r="BC62" s="268"/>
      <c r="BD62" s="268"/>
      <c r="BE62" s="268"/>
      <c r="BF62" s="268"/>
      <c r="BG62" s="268"/>
      <c r="BH62" s="268"/>
      <c r="BI62" s="268"/>
      <c r="BJ62" s="268"/>
      <c r="BK62" s="268"/>
      <c r="BL62" s="268"/>
      <c r="BM62" s="268"/>
      <c r="BN62" s="268"/>
      <c r="BO62" s="268"/>
      <c r="BP62" s="268"/>
      <c r="BQ62" s="268"/>
      <c r="BR62" s="268"/>
      <c r="BS62" s="268"/>
      <c r="BT62" s="268"/>
      <c r="BU62" s="268"/>
      <c r="BV62" s="268"/>
      <c r="BW62" s="268"/>
      <c r="BX62" s="268"/>
      <c r="BY62" s="268"/>
      <c r="BZ62" s="268"/>
      <c r="CA62" s="268"/>
      <c r="CB62" s="268"/>
      <c r="CC62" s="268"/>
      <c r="CD62" s="268"/>
      <c r="CE62" s="268"/>
      <c r="CF62" s="268"/>
      <c r="CG62" s="268"/>
      <c r="CH62" s="268"/>
      <c r="CI62" s="268"/>
      <c r="CJ62" s="268"/>
      <c r="CK62" s="268"/>
      <c r="CL62" s="268"/>
      <c r="CM62" s="268"/>
      <c r="CN62" s="268"/>
      <c r="CO62" s="268"/>
      <c r="CP62" s="268"/>
      <c r="CQ62" s="268"/>
      <c r="CR62" s="268"/>
      <c r="CS62" s="268"/>
      <c r="CT62" s="268"/>
      <c r="CU62" s="268"/>
      <c r="CV62" s="268"/>
      <c r="CW62" s="268"/>
      <c r="CX62" s="268"/>
      <c r="CY62" s="268"/>
      <c r="CZ62" s="268"/>
      <c r="DA62" s="268"/>
      <c r="DB62" s="268"/>
      <c r="DC62" s="268"/>
      <c r="DD62" s="268"/>
      <c r="DE62" s="268"/>
      <c r="DF62" s="268"/>
      <c r="DG62" s="268"/>
      <c r="DH62" s="268"/>
      <c r="DI62" s="268"/>
      <c r="DJ62" s="268"/>
      <c r="DK62" s="268"/>
      <c r="DL62" s="268"/>
      <c r="DM62" s="268"/>
      <c r="DN62" s="268"/>
      <c r="DO62" s="268"/>
      <c r="DP62" s="268"/>
      <c r="DQ62" s="268"/>
      <c r="DR62" s="268"/>
      <c r="DS62" s="268"/>
      <c r="DT62" s="268"/>
      <c r="DU62" s="268"/>
      <c r="DV62" s="268"/>
      <c r="DW62" s="268"/>
      <c r="DX62" s="268"/>
      <c r="DY62" s="268"/>
      <c r="DZ62" s="268"/>
      <c r="EA62" s="268"/>
      <c r="EB62" s="268"/>
      <c r="EC62" s="268"/>
      <c r="ED62" s="268"/>
      <c r="EE62" s="268"/>
      <c r="EF62" s="268"/>
      <c r="EG62" s="268"/>
      <c r="EH62" s="268"/>
      <c r="EI62" s="268"/>
      <c r="EJ62" s="268"/>
      <c r="EK62" s="268"/>
      <c r="EL62" s="268"/>
      <c r="EM62" s="268"/>
      <c r="EN62" s="268"/>
      <c r="EO62" s="268"/>
      <c r="EP62" s="268"/>
      <c r="EQ62" s="268"/>
      <c r="ER62" s="268"/>
      <c r="ES62" s="268"/>
      <c r="ET62" s="268"/>
      <c r="EU62" s="268"/>
      <c r="EV62" s="268"/>
      <c r="EW62" s="268"/>
      <c r="EX62" s="268"/>
      <c r="EY62" s="268"/>
      <c r="EZ62" s="268"/>
      <c r="FA62" s="268"/>
      <c r="FB62" s="268"/>
      <c r="FC62" s="268"/>
      <c r="FD62" s="268"/>
      <c r="FE62" s="268"/>
      <c r="FF62" s="268"/>
      <c r="FG62" s="268"/>
      <c r="FH62" s="268"/>
      <c r="FI62" s="268"/>
      <c r="FJ62" s="268"/>
      <c r="FK62" s="268"/>
      <c r="FL62" s="268"/>
      <c r="FM62" s="268"/>
      <c r="FN62" s="268"/>
      <c r="FO62" s="268"/>
      <c r="FP62" s="268"/>
      <c r="FQ62" s="268"/>
      <c r="FR62" s="268"/>
      <c r="FS62" s="268"/>
      <c r="FT62" s="268"/>
      <c r="FU62" s="268"/>
      <c r="FV62" s="268"/>
      <c r="FW62" s="268"/>
      <c r="FX62" s="268"/>
      <c r="FY62" s="268"/>
      <c r="FZ62" s="268"/>
      <c r="GA62" s="268"/>
      <c r="GB62" s="268"/>
      <c r="GC62" s="268"/>
      <c r="GD62" s="268"/>
      <c r="GE62" s="268"/>
      <c r="GF62" s="268"/>
      <c r="GG62" s="268"/>
      <c r="GH62" s="268"/>
      <c r="GI62" s="268"/>
      <c r="GJ62" s="268"/>
      <c r="GK62" s="268"/>
      <c r="GL62" s="268"/>
      <c r="GM62" s="268"/>
      <c r="GN62" s="268"/>
      <c r="GO62" s="268"/>
      <c r="GP62" s="268"/>
      <c r="GQ62" s="268"/>
      <c r="GR62" s="268"/>
      <c r="GS62" s="268"/>
      <c r="GT62" s="268"/>
      <c r="GU62" s="268"/>
      <c r="GV62" s="268"/>
      <c r="GW62" s="268"/>
      <c r="GX62" s="268"/>
      <c r="GY62" s="268"/>
      <c r="GZ62" s="268"/>
      <c r="HA62" s="268"/>
      <c r="HB62" s="268"/>
      <c r="HC62" s="268"/>
      <c r="HD62" s="268"/>
      <c r="HE62" s="268"/>
      <c r="HF62" s="268"/>
      <c r="HG62" s="268"/>
      <c r="HH62" s="268"/>
      <c r="HI62" s="268"/>
      <c r="HJ62" s="268"/>
      <c r="HK62" s="268"/>
      <c r="HL62" s="268"/>
      <c r="HM62" s="268"/>
      <c r="HN62" s="268"/>
      <c r="HO62" s="268"/>
      <c r="HP62" s="268"/>
      <c r="HQ62" s="268"/>
      <c r="HR62" s="268"/>
      <c r="HS62" s="268"/>
      <c r="HT62" s="268"/>
      <c r="HU62" s="268"/>
      <c r="HV62" s="268"/>
      <c r="HW62" s="268"/>
      <c r="HX62" s="268"/>
      <c r="HY62" s="268"/>
      <c r="HZ62" s="268"/>
      <c r="IA62" s="268"/>
      <c r="IB62" s="268"/>
      <c r="IC62" s="268"/>
      <c r="ID62" s="268"/>
      <c r="IE62" s="268"/>
      <c r="IF62" s="268"/>
      <c r="IG62" s="268"/>
    </row>
    <row r="63" spans="1:241" ht="11.45" customHeight="1" x14ac:dyDescent="0.2">
      <c r="A63" s="268"/>
      <c r="B63" s="268"/>
      <c r="C63" s="268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8"/>
      <c r="P63" s="268"/>
      <c r="Q63" s="268"/>
      <c r="R63" s="268"/>
      <c r="S63" s="268"/>
      <c r="T63" s="268"/>
      <c r="U63" s="268"/>
      <c r="V63" s="268"/>
      <c r="W63" s="268"/>
      <c r="X63" s="268"/>
      <c r="Y63" s="268"/>
      <c r="Z63" s="268"/>
      <c r="AA63" s="268"/>
      <c r="AB63" s="268"/>
      <c r="AC63" s="268"/>
      <c r="AD63" s="268"/>
      <c r="AE63" s="268"/>
      <c r="AF63" s="268"/>
      <c r="AG63" s="268"/>
      <c r="AH63" s="268"/>
      <c r="AI63" s="268"/>
      <c r="AJ63" s="268"/>
      <c r="AK63" s="268"/>
      <c r="AL63" s="268"/>
      <c r="AM63" s="268"/>
      <c r="AN63" s="268"/>
      <c r="AO63" s="268"/>
      <c r="AP63" s="268"/>
      <c r="AQ63" s="268"/>
      <c r="AR63" s="268"/>
      <c r="AS63" s="268"/>
      <c r="AT63" s="268"/>
      <c r="AU63" s="268"/>
      <c r="AV63" s="268"/>
      <c r="AW63" s="268"/>
      <c r="AX63" s="268"/>
      <c r="AY63" s="268"/>
      <c r="AZ63" s="268"/>
      <c r="BA63" s="268"/>
      <c r="BB63" s="268"/>
      <c r="BC63" s="268"/>
      <c r="BD63" s="268"/>
      <c r="BE63" s="268"/>
      <c r="BF63" s="268"/>
      <c r="BG63" s="268"/>
      <c r="BH63" s="268"/>
      <c r="BI63" s="268"/>
      <c r="BJ63" s="268"/>
      <c r="BK63" s="268"/>
      <c r="BL63" s="268"/>
      <c r="BM63" s="268"/>
      <c r="BN63" s="268"/>
      <c r="BO63" s="268"/>
      <c r="BP63" s="268"/>
      <c r="BQ63" s="268"/>
      <c r="BR63" s="268"/>
      <c r="BS63" s="268"/>
      <c r="BT63" s="268"/>
      <c r="BU63" s="268"/>
      <c r="BV63" s="268"/>
      <c r="BW63" s="268"/>
      <c r="BX63" s="268"/>
      <c r="BY63" s="268"/>
      <c r="BZ63" s="268"/>
      <c r="CA63" s="268"/>
      <c r="CB63" s="268"/>
      <c r="CC63" s="268"/>
      <c r="CD63" s="268"/>
      <c r="CE63" s="268"/>
      <c r="CF63" s="268"/>
      <c r="CG63" s="268"/>
      <c r="CH63" s="268"/>
      <c r="CI63" s="268"/>
      <c r="CJ63" s="268"/>
      <c r="CK63" s="268"/>
      <c r="CL63" s="268"/>
      <c r="CM63" s="268"/>
      <c r="CN63" s="268"/>
      <c r="CO63" s="268"/>
      <c r="CP63" s="268"/>
      <c r="CQ63" s="268"/>
      <c r="CR63" s="268"/>
      <c r="CS63" s="268"/>
      <c r="CT63" s="268"/>
      <c r="CU63" s="268"/>
      <c r="CV63" s="268"/>
      <c r="CW63" s="268"/>
      <c r="CX63" s="268"/>
      <c r="CY63" s="268"/>
      <c r="CZ63" s="268"/>
      <c r="DA63" s="268"/>
      <c r="DB63" s="268"/>
      <c r="DC63" s="268"/>
      <c r="DD63" s="268"/>
      <c r="DE63" s="268"/>
      <c r="DF63" s="268"/>
      <c r="DG63" s="268"/>
      <c r="DH63" s="268"/>
      <c r="DI63" s="268"/>
      <c r="DJ63" s="268"/>
      <c r="DK63" s="268"/>
      <c r="DL63" s="268"/>
      <c r="DM63" s="268"/>
      <c r="DN63" s="268"/>
      <c r="DO63" s="268"/>
      <c r="DP63" s="268"/>
      <c r="DQ63" s="268"/>
      <c r="DR63" s="268"/>
      <c r="DS63" s="268"/>
      <c r="DT63" s="268"/>
      <c r="DU63" s="268"/>
      <c r="DV63" s="268"/>
      <c r="DW63" s="268"/>
      <c r="DX63" s="268"/>
      <c r="DY63" s="268"/>
      <c r="DZ63" s="268"/>
      <c r="EA63" s="268"/>
      <c r="EB63" s="268"/>
      <c r="EC63" s="268"/>
      <c r="ED63" s="268"/>
      <c r="EE63" s="268"/>
      <c r="EF63" s="268"/>
      <c r="EG63" s="268"/>
      <c r="EH63" s="268"/>
      <c r="EI63" s="268"/>
      <c r="EJ63" s="268"/>
      <c r="EK63" s="268"/>
      <c r="EL63" s="268"/>
      <c r="EM63" s="268"/>
      <c r="EN63" s="268"/>
      <c r="EO63" s="268"/>
      <c r="EP63" s="268"/>
      <c r="EQ63" s="268"/>
      <c r="ER63" s="268"/>
      <c r="ES63" s="268"/>
      <c r="ET63" s="268"/>
      <c r="EU63" s="268"/>
      <c r="EV63" s="268"/>
      <c r="EW63" s="268"/>
      <c r="EX63" s="268"/>
      <c r="EY63" s="268"/>
      <c r="EZ63" s="268"/>
      <c r="FA63" s="268"/>
      <c r="FB63" s="268"/>
      <c r="FC63" s="268"/>
      <c r="FD63" s="268"/>
      <c r="FE63" s="268"/>
      <c r="FF63" s="268"/>
      <c r="FG63" s="268"/>
      <c r="FH63" s="268"/>
      <c r="FI63" s="268"/>
      <c r="FJ63" s="268"/>
      <c r="FK63" s="268"/>
      <c r="FL63" s="268"/>
      <c r="FM63" s="268"/>
      <c r="FN63" s="268"/>
      <c r="FO63" s="268"/>
      <c r="FP63" s="268"/>
      <c r="FQ63" s="268"/>
      <c r="FR63" s="268"/>
      <c r="FS63" s="268"/>
      <c r="FT63" s="268"/>
      <c r="FU63" s="268"/>
      <c r="FV63" s="268"/>
      <c r="FW63" s="268"/>
      <c r="FX63" s="268"/>
      <c r="FY63" s="268"/>
      <c r="FZ63" s="268"/>
      <c r="GA63" s="268"/>
      <c r="GB63" s="268"/>
      <c r="GC63" s="268"/>
      <c r="GD63" s="268"/>
      <c r="GE63" s="268"/>
      <c r="GF63" s="268"/>
      <c r="GG63" s="268"/>
      <c r="GH63" s="268"/>
      <c r="GI63" s="268"/>
      <c r="GJ63" s="268"/>
      <c r="GK63" s="268"/>
      <c r="GL63" s="268"/>
      <c r="GM63" s="268"/>
      <c r="GN63" s="268"/>
      <c r="GO63" s="268"/>
      <c r="GP63" s="268"/>
      <c r="GQ63" s="268"/>
      <c r="GR63" s="268"/>
      <c r="GS63" s="268"/>
      <c r="GT63" s="268"/>
      <c r="GU63" s="268"/>
      <c r="GV63" s="268"/>
      <c r="GW63" s="268"/>
      <c r="GX63" s="268"/>
      <c r="GY63" s="268"/>
      <c r="GZ63" s="268"/>
      <c r="HA63" s="268"/>
      <c r="HB63" s="268"/>
      <c r="HC63" s="268"/>
      <c r="HD63" s="268"/>
      <c r="HE63" s="268"/>
      <c r="HF63" s="268"/>
      <c r="HG63" s="268"/>
      <c r="HH63" s="268"/>
      <c r="HI63" s="268"/>
      <c r="HJ63" s="268"/>
      <c r="HK63" s="268"/>
      <c r="HL63" s="268"/>
      <c r="HM63" s="268"/>
      <c r="HN63" s="268"/>
      <c r="HO63" s="268"/>
      <c r="HP63" s="268"/>
      <c r="HQ63" s="268"/>
      <c r="HR63" s="268"/>
      <c r="HS63" s="268"/>
      <c r="HT63" s="268"/>
      <c r="HU63" s="268"/>
      <c r="HV63" s="268"/>
      <c r="HW63" s="268"/>
      <c r="HX63" s="268"/>
      <c r="HY63" s="268"/>
      <c r="HZ63" s="268"/>
      <c r="IA63" s="268"/>
      <c r="IB63" s="268"/>
      <c r="IC63" s="268"/>
      <c r="ID63" s="268"/>
      <c r="IE63" s="268"/>
      <c r="IF63" s="268"/>
      <c r="IG63" s="268"/>
    </row>
    <row r="64" spans="1:241" ht="11.45" customHeight="1" x14ac:dyDescent="0.2">
      <c r="A64" s="268"/>
      <c r="B64" s="268"/>
      <c r="C64" s="268"/>
      <c r="D64" s="268"/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8"/>
      <c r="P64" s="268"/>
      <c r="Q64" s="268"/>
      <c r="R64" s="268"/>
      <c r="S64" s="268"/>
      <c r="T64" s="268"/>
      <c r="U64" s="268"/>
      <c r="V64" s="268"/>
      <c r="W64" s="268"/>
      <c r="X64" s="268"/>
      <c r="Y64" s="268"/>
      <c r="Z64" s="268"/>
      <c r="AA64" s="268"/>
      <c r="AB64" s="268"/>
      <c r="AC64" s="268"/>
      <c r="AD64" s="268"/>
      <c r="AE64" s="268"/>
      <c r="AF64" s="268"/>
      <c r="AG64" s="268"/>
      <c r="AH64" s="268"/>
      <c r="AI64" s="268"/>
      <c r="AJ64" s="268"/>
      <c r="AK64" s="268"/>
      <c r="AL64" s="268"/>
      <c r="AM64" s="268"/>
      <c r="AN64" s="268"/>
      <c r="AO64" s="268"/>
      <c r="AP64" s="268"/>
      <c r="AQ64" s="268"/>
      <c r="AR64" s="268"/>
      <c r="AS64" s="268"/>
      <c r="AT64" s="268"/>
      <c r="AU64" s="268"/>
      <c r="AV64" s="268"/>
      <c r="AW64" s="268"/>
      <c r="AX64" s="268"/>
      <c r="AY64" s="268"/>
      <c r="AZ64" s="268"/>
      <c r="BA64" s="268"/>
      <c r="BB64" s="268"/>
      <c r="BC64" s="268"/>
      <c r="BD64" s="268"/>
      <c r="BE64" s="268"/>
      <c r="BF64" s="268"/>
      <c r="BG64" s="268"/>
      <c r="BH64" s="268"/>
      <c r="BI64" s="268"/>
      <c r="BJ64" s="268"/>
      <c r="BK64" s="268"/>
      <c r="BL64" s="268"/>
      <c r="BM64" s="268"/>
      <c r="BN64" s="268"/>
      <c r="BO64" s="268"/>
      <c r="BP64" s="268"/>
      <c r="BQ64" s="268"/>
      <c r="BR64" s="268"/>
      <c r="BS64" s="268"/>
      <c r="BT64" s="268"/>
      <c r="BU64" s="268"/>
      <c r="BV64" s="268"/>
      <c r="BW64" s="268"/>
      <c r="BX64" s="268"/>
      <c r="BY64" s="268"/>
      <c r="BZ64" s="268"/>
      <c r="CA64" s="268"/>
      <c r="CB64" s="268"/>
      <c r="CC64" s="268"/>
      <c r="CD64" s="268"/>
      <c r="CE64" s="268"/>
      <c r="CF64" s="268"/>
      <c r="CG64" s="268"/>
      <c r="CH64" s="268"/>
      <c r="CI64" s="268"/>
      <c r="CJ64" s="268"/>
      <c r="CK64" s="268"/>
      <c r="CL64" s="268"/>
      <c r="CM64" s="268"/>
      <c r="CN64" s="268"/>
      <c r="CO64" s="268"/>
      <c r="CP64" s="268"/>
      <c r="CQ64" s="268"/>
      <c r="CR64" s="268"/>
      <c r="CS64" s="268"/>
      <c r="CT64" s="268"/>
      <c r="CU64" s="268"/>
      <c r="CV64" s="268"/>
      <c r="CW64" s="268"/>
      <c r="CX64" s="268"/>
      <c r="CY64" s="268"/>
      <c r="CZ64" s="268"/>
      <c r="DA64" s="268"/>
      <c r="DB64" s="268"/>
      <c r="DC64" s="268"/>
      <c r="DD64" s="268"/>
      <c r="DE64" s="268"/>
      <c r="DF64" s="268"/>
      <c r="DG64" s="268"/>
      <c r="DH64" s="268"/>
      <c r="DI64" s="268"/>
      <c r="DJ64" s="268"/>
      <c r="DK64" s="268"/>
      <c r="DL64" s="268"/>
      <c r="DM64" s="268"/>
      <c r="DN64" s="268"/>
      <c r="DO64" s="268"/>
      <c r="DP64" s="268"/>
      <c r="DQ64" s="268"/>
      <c r="DR64" s="268"/>
      <c r="DS64" s="268"/>
      <c r="DT64" s="268"/>
      <c r="DU64" s="268"/>
      <c r="DV64" s="268"/>
      <c r="DW64" s="268"/>
      <c r="DX64" s="268"/>
      <c r="DY64" s="268"/>
      <c r="DZ64" s="268"/>
      <c r="EA64" s="268"/>
      <c r="EB64" s="268"/>
      <c r="EC64" s="268"/>
      <c r="ED64" s="268"/>
      <c r="EE64" s="268"/>
      <c r="EF64" s="268"/>
      <c r="EG64" s="268"/>
      <c r="EH64" s="268"/>
      <c r="EI64" s="268"/>
      <c r="EJ64" s="268"/>
      <c r="EK64" s="268"/>
      <c r="EL64" s="268"/>
      <c r="EM64" s="268"/>
      <c r="EN64" s="268"/>
      <c r="EO64" s="268"/>
      <c r="EP64" s="268"/>
      <c r="EQ64" s="268"/>
      <c r="ER64" s="268"/>
      <c r="ES64" s="268"/>
      <c r="ET64" s="268"/>
      <c r="EU64" s="268"/>
      <c r="EV64" s="268"/>
      <c r="EW64" s="268"/>
      <c r="EX64" s="268"/>
      <c r="EY64" s="268"/>
      <c r="EZ64" s="268"/>
      <c r="FA64" s="268"/>
      <c r="FB64" s="268"/>
      <c r="FC64" s="268"/>
      <c r="FD64" s="268"/>
      <c r="FE64" s="268"/>
      <c r="FF64" s="268"/>
      <c r="FG64" s="268"/>
      <c r="FH64" s="268"/>
      <c r="FI64" s="268"/>
      <c r="FJ64" s="268"/>
      <c r="FK64" s="268"/>
      <c r="FL64" s="268"/>
      <c r="FM64" s="268"/>
      <c r="FN64" s="268"/>
      <c r="FO64" s="268"/>
      <c r="FP64" s="268"/>
      <c r="FQ64" s="268"/>
      <c r="FR64" s="268"/>
      <c r="FS64" s="268"/>
      <c r="FT64" s="268"/>
      <c r="FU64" s="268"/>
      <c r="FV64" s="268"/>
      <c r="FW64" s="268"/>
      <c r="FX64" s="268"/>
      <c r="FY64" s="268"/>
      <c r="FZ64" s="268"/>
      <c r="GA64" s="268"/>
      <c r="GB64" s="268"/>
      <c r="GC64" s="268"/>
      <c r="GD64" s="268"/>
      <c r="GE64" s="268"/>
      <c r="GF64" s="268"/>
      <c r="GG64" s="268"/>
      <c r="GH64" s="268"/>
      <c r="GI64" s="268"/>
      <c r="GJ64" s="268"/>
      <c r="GK64" s="268"/>
      <c r="GL64" s="268"/>
      <c r="GM64" s="268"/>
      <c r="GN64" s="268"/>
      <c r="GO64" s="268"/>
      <c r="GP64" s="268"/>
      <c r="GQ64" s="268"/>
      <c r="GR64" s="268"/>
      <c r="GS64" s="268"/>
      <c r="GT64" s="268"/>
      <c r="GU64" s="268"/>
      <c r="GV64" s="268"/>
      <c r="GW64" s="268"/>
      <c r="GX64" s="268"/>
      <c r="GY64" s="268"/>
      <c r="GZ64" s="268"/>
      <c r="HA64" s="268"/>
      <c r="HB64" s="268"/>
      <c r="HC64" s="268"/>
      <c r="HD64" s="268"/>
      <c r="HE64" s="268"/>
      <c r="HF64" s="268"/>
      <c r="HG64" s="268"/>
      <c r="HH64" s="268"/>
      <c r="HI64" s="268"/>
      <c r="HJ64" s="268"/>
      <c r="HK64" s="268"/>
      <c r="HL64" s="268"/>
      <c r="HM64" s="268"/>
      <c r="HN64" s="268"/>
      <c r="HO64" s="268"/>
      <c r="HP64" s="268"/>
      <c r="HQ64" s="268"/>
      <c r="HR64" s="268"/>
      <c r="HS64" s="268"/>
      <c r="HT64" s="268"/>
      <c r="HU64" s="268"/>
      <c r="HV64" s="268"/>
      <c r="HW64" s="268"/>
      <c r="HX64" s="268"/>
      <c r="HY64" s="268"/>
      <c r="HZ64" s="268"/>
      <c r="IA64" s="268"/>
      <c r="IB64" s="268"/>
      <c r="IC64" s="268"/>
      <c r="ID64" s="268"/>
      <c r="IE64" s="268"/>
      <c r="IF64" s="268"/>
      <c r="IG64" s="268"/>
    </row>
    <row r="65" spans="1:241" ht="11.45" customHeight="1" x14ac:dyDescent="0.2">
      <c r="A65" s="268"/>
      <c r="B65" s="268"/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  <c r="V65" s="268"/>
      <c r="W65" s="268"/>
      <c r="X65" s="268"/>
      <c r="Y65" s="268"/>
      <c r="Z65" s="268"/>
      <c r="AA65" s="268"/>
      <c r="AB65" s="268"/>
      <c r="AC65" s="268"/>
      <c r="AD65" s="268"/>
      <c r="AE65" s="268"/>
      <c r="AF65" s="268"/>
      <c r="AG65" s="268"/>
      <c r="AH65" s="268"/>
      <c r="AI65" s="268"/>
      <c r="AJ65" s="268"/>
      <c r="AK65" s="268"/>
      <c r="AL65" s="268"/>
      <c r="AM65" s="268"/>
      <c r="AN65" s="268"/>
      <c r="AO65" s="268"/>
      <c r="AP65" s="268"/>
      <c r="AQ65" s="268"/>
      <c r="AR65" s="268"/>
      <c r="AS65" s="268"/>
      <c r="AT65" s="268"/>
      <c r="AU65" s="268"/>
      <c r="AV65" s="268"/>
      <c r="AW65" s="268"/>
      <c r="AX65" s="268"/>
      <c r="AY65" s="268"/>
      <c r="AZ65" s="268"/>
      <c r="BA65" s="268"/>
      <c r="BB65" s="268"/>
      <c r="BC65" s="268"/>
      <c r="BD65" s="268"/>
      <c r="BE65" s="268"/>
      <c r="BF65" s="268"/>
      <c r="BG65" s="268"/>
      <c r="BH65" s="268"/>
      <c r="BI65" s="268"/>
      <c r="BJ65" s="268"/>
      <c r="BK65" s="268"/>
      <c r="BL65" s="268"/>
      <c r="BM65" s="268"/>
      <c r="BN65" s="268"/>
      <c r="BO65" s="268"/>
      <c r="BP65" s="268"/>
      <c r="BQ65" s="268"/>
      <c r="BR65" s="268"/>
      <c r="BS65" s="268"/>
      <c r="BT65" s="268"/>
      <c r="BU65" s="268"/>
      <c r="BV65" s="268"/>
      <c r="BW65" s="268"/>
      <c r="BX65" s="268"/>
      <c r="BY65" s="268"/>
      <c r="BZ65" s="268"/>
      <c r="CA65" s="268"/>
      <c r="CB65" s="268"/>
      <c r="CC65" s="268"/>
      <c r="CD65" s="268"/>
      <c r="CE65" s="268"/>
      <c r="CF65" s="268"/>
      <c r="CG65" s="268"/>
      <c r="CH65" s="268"/>
      <c r="CI65" s="268"/>
      <c r="CJ65" s="268"/>
      <c r="CK65" s="268"/>
      <c r="CL65" s="268"/>
      <c r="CM65" s="268"/>
      <c r="CN65" s="268"/>
      <c r="CO65" s="268"/>
      <c r="CP65" s="268"/>
      <c r="CQ65" s="268"/>
      <c r="CR65" s="268"/>
      <c r="CS65" s="268"/>
      <c r="CT65" s="268"/>
      <c r="CU65" s="268"/>
      <c r="CV65" s="268"/>
      <c r="CW65" s="268"/>
      <c r="CX65" s="268"/>
      <c r="CY65" s="268"/>
      <c r="CZ65" s="268"/>
      <c r="DA65" s="268"/>
      <c r="DB65" s="268"/>
      <c r="DC65" s="268"/>
      <c r="DD65" s="268"/>
      <c r="DE65" s="268"/>
      <c r="DF65" s="268"/>
      <c r="DG65" s="268"/>
      <c r="DH65" s="268"/>
      <c r="DI65" s="268"/>
      <c r="DJ65" s="268"/>
      <c r="DK65" s="268"/>
      <c r="DL65" s="268"/>
      <c r="DM65" s="268"/>
      <c r="DN65" s="268"/>
      <c r="DO65" s="268"/>
      <c r="DP65" s="268"/>
      <c r="DQ65" s="268"/>
      <c r="DR65" s="268"/>
      <c r="DS65" s="268"/>
      <c r="DT65" s="268"/>
      <c r="DU65" s="268"/>
      <c r="DV65" s="268"/>
      <c r="DW65" s="268"/>
      <c r="DX65" s="268"/>
      <c r="DY65" s="268"/>
      <c r="DZ65" s="268"/>
      <c r="EA65" s="268"/>
      <c r="EB65" s="268"/>
      <c r="EC65" s="268"/>
      <c r="ED65" s="268"/>
      <c r="EE65" s="268"/>
      <c r="EF65" s="268"/>
      <c r="EG65" s="268"/>
      <c r="EH65" s="268"/>
      <c r="EI65" s="268"/>
      <c r="EJ65" s="268"/>
      <c r="EK65" s="268"/>
      <c r="EL65" s="268"/>
      <c r="EM65" s="268"/>
      <c r="EN65" s="268"/>
      <c r="EO65" s="268"/>
      <c r="EP65" s="268"/>
      <c r="EQ65" s="268"/>
      <c r="ER65" s="268"/>
      <c r="ES65" s="268"/>
      <c r="ET65" s="268"/>
      <c r="EU65" s="268"/>
      <c r="EV65" s="268"/>
      <c r="EW65" s="268"/>
      <c r="EX65" s="268"/>
      <c r="EY65" s="268"/>
      <c r="EZ65" s="268"/>
      <c r="FA65" s="268"/>
      <c r="FB65" s="268"/>
      <c r="FC65" s="268"/>
      <c r="FD65" s="268"/>
      <c r="FE65" s="268"/>
      <c r="FF65" s="268"/>
      <c r="FG65" s="268"/>
      <c r="FH65" s="268"/>
      <c r="FI65" s="268"/>
      <c r="FJ65" s="268"/>
      <c r="FK65" s="268"/>
      <c r="FL65" s="268"/>
      <c r="FM65" s="268"/>
      <c r="FN65" s="268"/>
      <c r="FO65" s="268"/>
      <c r="FP65" s="268"/>
      <c r="FQ65" s="268"/>
      <c r="FR65" s="268"/>
      <c r="FS65" s="268"/>
      <c r="FT65" s="268"/>
      <c r="FU65" s="268"/>
      <c r="FV65" s="268"/>
      <c r="FW65" s="268"/>
      <c r="FX65" s="268"/>
      <c r="FY65" s="268"/>
      <c r="FZ65" s="268"/>
      <c r="GA65" s="268"/>
      <c r="GB65" s="268"/>
      <c r="GC65" s="268"/>
      <c r="GD65" s="268"/>
      <c r="GE65" s="268"/>
      <c r="GF65" s="268"/>
      <c r="GG65" s="268"/>
      <c r="GH65" s="268"/>
      <c r="GI65" s="268"/>
      <c r="GJ65" s="268"/>
      <c r="GK65" s="268"/>
      <c r="GL65" s="268"/>
      <c r="GM65" s="268"/>
      <c r="GN65" s="268"/>
      <c r="GO65" s="268"/>
      <c r="GP65" s="268"/>
      <c r="GQ65" s="268"/>
      <c r="GR65" s="268"/>
      <c r="GS65" s="268"/>
      <c r="GT65" s="268"/>
      <c r="GU65" s="268"/>
      <c r="GV65" s="268"/>
      <c r="GW65" s="268"/>
      <c r="GX65" s="268"/>
      <c r="GY65" s="268"/>
      <c r="GZ65" s="268"/>
      <c r="HA65" s="268"/>
      <c r="HB65" s="268"/>
      <c r="HC65" s="268"/>
      <c r="HD65" s="268"/>
      <c r="HE65" s="268"/>
      <c r="HF65" s="268"/>
      <c r="HG65" s="268"/>
      <c r="HH65" s="268"/>
      <c r="HI65" s="268"/>
      <c r="HJ65" s="268"/>
      <c r="HK65" s="268"/>
      <c r="HL65" s="268"/>
      <c r="HM65" s="268"/>
      <c r="HN65" s="268"/>
      <c r="HO65" s="268"/>
      <c r="HP65" s="268"/>
      <c r="HQ65" s="268"/>
      <c r="HR65" s="268"/>
      <c r="HS65" s="268"/>
      <c r="HT65" s="268"/>
      <c r="HU65" s="268"/>
      <c r="HV65" s="268"/>
      <c r="HW65" s="268"/>
      <c r="HX65" s="268"/>
      <c r="HY65" s="268"/>
      <c r="HZ65" s="268"/>
      <c r="IA65" s="268"/>
      <c r="IB65" s="268"/>
      <c r="IC65" s="268"/>
      <c r="ID65" s="268"/>
      <c r="IE65" s="268"/>
      <c r="IF65" s="268"/>
      <c r="IG65" s="268"/>
    </row>
    <row r="66" spans="1:241" ht="11.45" customHeight="1" x14ac:dyDescent="0.2">
      <c r="A66" s="268"/>
      <c r="B66" s="268"/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268"/>
      <c r="AG66" s="268"/>
      <c r="AH66" s="268"/>
      <c r="AI66" s="268"/>
      <c r="AJ66" s="268"/>
      <c r="AK66" s="268"/>
      <c r="AL66" s="268"/>
      <c r="AM66" s="268"/>
      <c r="AN66" s="268"/>
      <c r="AO66" s="268"/>
      <c r="AP66" s="268"/>
      <c r="AQ66" s="268"/>
      <c r="AR66" s="268"/>
      <c r="AS66" s="268"/>
      <c r="AT66" s="268"/>
      <c r="AU66" s="268"/>
      <c r="AV66" s="268"/>
      <c r="AW66" s="268"/>
      <c r="AX66" s="268"/>
      <c r="AY66" s="268"/>
      <c r="AZ66" s="268"/>
      <c r="BA66" s="268"/>
      <c r="BB66" s="268"/>
      <c r="BC66" s="268"/>
      <c r="BD66" s="268"/>
      <c r="BE66" s="268"/>
      <c r="BF66" s="268"/>
      <c r="BG66" s="268"/>
      <c r="BH66" s="268"/>
      <c r="BI66" s="268"/>
      <c r="BJ66" s="268"/>
      <c r="BK66" s="268"/>
      <c r="BL66" s="268"/>
      <c r="BM66" s="268"/>
      <c r="BN66" s="268"/>
      <c r="BO66" s="268"/>
      <c r="BP66" s="268"/>
      <c r="BQ66" s="268"/>
      <c r="BR66" s="268"/>
      <c r="BS66" s="268"/>
      <c r="BT66" s="268"/>
      <c r="BU66" s="268"/>
      <c r="BV66" s="268"/>
      <c r="BW66" s="268"/>
      <c r="BX66" s="268"/>
      <c r="BY66" s="268"/>
      <c r="BZ66" s="268"/>
      <c r="CA66" s="268"/>
      <c r="CB66" s="268"/>
      <c r="CC66" s="268"/>
      <c r="CD66" s="268"/>
      <c r="CE66" s="268"/>
      <c r="CF66" s="268"/>
      <c r="CG66" s="268"/>
      <c r="CH66" s="268"/>
      <c r="CI66" s="268"/>
      <c r="CJ66" s="268"/>
      <c r="CK66" s="268"/>
      <c r="CL66" s="268"/>
      <c r="CM66" s="268"/>
      <c r="CN66" s="268"/>
      <c r="CO66" s="268"/>
      <c r="CP66" s="268"/>
      <c r="CQ66" s="268"/>
      <c r="CR66" s="268"/>
      <c r="CS66" s="268"/>
      <c r="CT66" s="268"/>
      <c r="CU66" s="268"/>
      <c r="CV66" s="268"/>
      <c r="CW66" s="268"/>
      <c r="CX66" s="268"/>
      <c r="CY66" s="268"/>
      <c r="CZ66" s="268"/>
      <c r="DA66" s="268"/>
      <c r="DB66" s="268"/>
      <c r="DC66" s="268"/>
      <c r="DD66" s="268"/>
      <c r="DE66" s="268"/>
      <c r="DF66" s="268"/>
      <c r="DG66" s="268"/>
      <c r="DH66" s="268"/>
      <c r="DI66" s="268"/>
      <c r="DJ66" s="268"/>
      <c r="DK66" s="268"/>
      <c r="DL66" s="268"/>
      <c r="DM66" s="268"/>
      <c r="DN66" s="268"/>
      <c r="DO66" s="268"/>
      <c r="DP66" s="268"/>
      <c r="DQ66" s="268"/>
      <c r="DR66" s="268"/>
      <c r="DS66" s="268"/>
      <c r="DT66" s="268"/>
      <c r="DU66" s="268"/>
      <c r="DV66" s="268"/>
      <c r="DW66" s="268"/>
      <c r="DX66" s="268"/>
      <c r="DY66" s="268"/>
      <c r="DZ66" s="268"/>
      <c r="EA66" s="268"/>
      <c r="EB66" s="268"/>
      <c r="EC66" s="268"/>
      <c r="ED66" s="268"/>
      <c r="EE66" s="268"/>
      <c r="EF66" s="268"/>
      <c r="EG66" s="268"/>
      <c r="EH66" s="268"/>
      <c r="EI66" s="268"/>
      <c r="EJ66" s="268"/>
      <c r="EK66" s="268"/>
      <c r="EL66" s="268"/>
      <c r="EM66" s="268"/>
      <c r="EN66" s="268"/>
      <c r="EO66" s="268"/>
      <c r="EP66" s="268"/>
      <c r="EQ66" s="268"/>
      <c r="ER66" s="268"/>
      <c r="ES66" s="268"/>
      <c r="ET66" s="268"/>
      <c r="EU66" s="268"/>
      <c r="EV66" s="268"/>
      <c r="EW66" s="268"/>
      <c r="EX66" s="268"/>
      <c r="EY66" s="268"/>
      <c r="EZ66" s="268"/>
      <c r="FA66" s="268"/>
      <c r="FB66" s="268"/>
      <c r="FC66" s="268"/>
      <c r="FD66" s="268"/>
      <c r="FE66" s="268"/>
      <c r="FF66" s="268"/>
      <c r="FG66" s="268"/>
      <c r="FH66" s="268"/>
      <c r="FI66" s="268"/>
      <c r="FJ66" s="268"/>
      <c r="FK66" s="268"/>
      <c r="FL66" s="268"/>
      <c r="FM66" s="268"/>
      <c r="FN66" s="268"/>
      <c r="FO66" s="268"/>
      <c r="FP66" s="268"/>
      <c r="FQ66" s="268"/>
      <c r="FR66" s="268"/>
      <c r="FS66" s="268"/>
      <c r="FT66" s="268"/>
      <c r="FU66" s="268"/>
      <c r="FV66" s="268"/>
      <c r="FW66" s="268"/>
      <c r="FX66" s="268"/>
      <c r="FY66" s="268"/>
      <c r="FZ66" s="268"/>
      <c r="GA66" s="268"/>
      <c r="GB66" s="268"/>
      <c r="GC66" s="268"/>
      <c r="GD66" s="268"/>
      <c r="GE66" s="268"/>
      <c r="GF66" s="268"/>
      <c r="GG66" s="268"/>
      <c r="GH66" s="268"/>
      <c r="GI66" s="268"/>
      <c r="GJ66" s="268"/>
      <c r="GK66" s="268"/>
      <c r="GL66" s="268"/>
      <c r="GM66" s="268"/>
      <c r="GN66" s="268"/>
      <c r="GO66" s="268"/>
      <c r="GP66" s="268"/>
      <c r="GQ66" s="268"/>
      <c r="GR66" s="268"/>
      <c r="GS66" s="268"/>
      <c r="GT66" s="268"/>
      <c r="GU66" s="268"/>
      <c r="GV66" s="268"/>
      <c r="GW66" s="268"/>
      <c r="GX66" s="268"/>
      <c r="GY66" s="268"/>
      <c r="GZ66" s="268"/>
      <c r="HA66" s="268"/>
      <c r="HB66" s="268"/>
      <c r="HC66" s="268"/>
      <c r="HD66" s="268"/>
      <c r="HE66" s="268"/>
      <c r="HF66" s="268"/>
      <c r="HG66" s="268"/>
      <c r="HH66" s="268"/>
      <c r="HI66" s="268"/>
      <c r="HJ66" s="268"/>
      <c r="HK66" s="268"/>
      <c r="HL66" s="268"/>
      <c r="HM66" s="268"/>
      <c r="HN66" s="268"/>
      <c r="HO66" s="268"/>
      <c r="HP66" s="268"/>
      <c r="HQ66" s="268"/>
      <c r="HR66" s="268"/>
      <c r="HS66" s="268"/>
      <c r="HT66" s="268"/>
      <c r="HU66" s="268"/>
      <c r="HV66" s="268"/>
      <c r="HW66" s="268"/>
      <c r="HX66" s="268"/>
      <c r="HY66" s="268"/>
      <c r="HZ66" s="268"/>
      <c r="IA66" s="268"/>
      <c r="IB66" s="268"/>
      <c r="IC66" s="268"/>
      <c r="ID66" s="268"/>
      <c r="IE66" s="268"/>
      <c r="IF66" s="268"/>
      <c r="IG66" s="268"/>
    </row>
    <row r="67" spans="1:241" ht="11.45" customHeight="1" x14ac:dyDescent="0.2">
      <c r="A67" s="268"/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268"/>
      <c r="AA67" s="268"/>
      <c r="AB67" s="268"/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  <c r="AM67" s="268"/>
      <c r="AN67" s="268"/>
      <c r="AO67" s="268"/>
      <c r="AP67" s="268"/>
      <c r="AQ67" s="268"/>
      <c r="AR67" s="268"/>
      <c r="AS67" s="268"/>
      <c r="AT67" s="268"/>
      <c r="AU67" s="268"/>
      <c r="AV67" s="268"/>
      <c r="AW67" s="268"/>
      <c r="AX67" s="268"/>
      <c r="AY67" s="268"/>
      <c r="AZ67" s="268"/>
      <c r="BA67" s="268"/>
      <c r="BB67" s="268"/>
      <c r="BC67" s="268"/>
      <c r="BD67" s="268"/>
      <c r="BE67" s="268"/>
      <c r="BF67" s="268"/>
      <c r="BG67" s="268"/>
      <c r="BH67" s="268"/>
      <c r="BI67" s="268"/>
      <c r="BJ67" s="268"/>
      <c r="BK67" s="268"/>
      <c r="BL67" s="268"/>
      <c r="BM67" s="268"/>
      <c r="BN67" s="268"/>
      <c r="BO67" s="268"/>
      <c r="BP67" s="268"/>
      <c r="BQ67" s="268"/>
      <c r="BR67" s="268"/>
      <c r="BS67" s="268"/>
      <c r="BT67" s="268"/>
      <c r="BU67" s="268"/>
      <c r="BV67" s="268"/>
      <c r="BW67" s="268"/>
      <c r="BX67" s="268"/>
      <c r="BY67" s="268"/>
      <c r="BZ67" s="268"/>
      <c r="CA67" s="268"/>
      <c r="CB67" s="268"/>
      <c r="CC67" s="268"/>
      <c r="CD67" s="268"/>
      <c r="CE67" s="268"/>
      <c r="CF67" s="268"/>
      <c r="CG67" s="268"/>
      <c r="CH67" s="268"/>
      <c r="CI67" s="268"/>
      <c r="CJ67" s="268"/>
      <c r="CK67" s="268"/>
      <c r="CL67" s="268"/>
      <c r="CM67" s="268"/>
      <c r="CN67" s="268"/>
      <c r="CO67" s="268"/>
      <c r="CP67" s="268"/>
      <c r="CQ67" s="268"/>
      <c r="CR67" s="268"/>
      <c r="CS67" s="268"/>
      <c r="CT67" s="268"/>
      <c r="CU67" s="268"/>
      <c r="CV67" s="268"/>
      <c r="CW67" s="268"/>
      <c r="CX67" s="268"/>
      <c r="CY67" s="268"/>
      <c r="CZ67" s="268"/>
      <c r="DA67" s="268"/>
      <c r="DB67" s="268"/>
      <c r="DC67" s="268"/>
      <c r="DD67" s="268"/>
      <c r="DE67" s="268"/>
      <c r="DF67" s="268"/>
      <c r="DG67" s="268"/>
      <c r="DH67" s="268"/>
      <c r="DI67" s="268"/>
      <c r="DJ67" s="268"/>
      <c r="DK67" s="268"/>
      <c r="DL67" s="268"/>
      <c r="DM67" s="268"/>
      <c r="DN67" s="268"/>
      <c r="DO67" s="268"/>
      <c r="DP67" s="268"/>
      <c r="DQ67" s="268"/>
      <c r="DR67" s="268"/>
      <c r="DS67" s="268"/>
      <c r="DT67" s="268"/>
      <c r="DU67" s="268"/>
      <c r="DV67" s="268"/>
      <c r="DW67" s="268"/>
      <c r="DX67" s="268"/>
      <c r="DY67" s="268"/>
      <c r="DZ67" s="268"/>
      <c r="EA67" s="268"/>
      <c r="EB67" s="268"/>
      <c r="EC67" s="268"/>
      <c r="ED67" s="268"/>
      <c r="EE67" s="268"/>
      <c r="EF67" s="268"/>
      <c r="EG67" s="268"/>
      <c r="EH67" s="268"/>
      <c r="EI67" s="268"/>
      <c r="EJ67" s="268"/>
      <c r="EK67" s="268"/>
      <c r="EL67" s="268"/>
      <c r="EM67" s="268"/>
      <c r="EN67" s="268"/>
      <c r="EO67" s="268"/>
      <c r="EP67" s="268"/>
      <c r="EQ67" s="268"/>
      <c r="ER67" s="268"/>
      <c r="ES67" s="268"/>
      <c r="ET67" s="268"/>
      <c r="EU67" s="268"/>
      <c r="EV67" s="268"/>
      <c r="EW67" s="268"/>
      <c r="EX67" s="268"/>
      <c r="EY67" s="268"/>
      <c r="EZ67" s="268"/>
      <c r="FA67" s="268"/>
      <c r="FB67" s="268"/>
      <c r="FC67" s="268"/>
      <c r="FD67" s="268"/>
      <c r="FE67" s="268"/>
      <c r="FF67" s="268"/>
      <c r="FG67" s="268"/>
      <c r="FH67" s="268"/>
      <c r="FI67" s="268"/>
      <c r="FJ67" s="268"/>
      <c r="FK67" s="268"/>
      <c r="FL67" s="268"/>
      <c r="FM67" s="268"/>
      <c r="FN67" s="268"/>
      <c r="FO67" s="268"/>
      <c r="FP67" s="268"/>
      <c r="FQ67" s="268"/>
      <c r="FR67" s="268"/>
      <c r="FS67" s="268"/>
      <c r="FT67" s="268"/>
      <c r="FU67" s="268"/>
      <c r="FV67" s="268"/>
      <c r="FW67" s="268"/>
      <c r="FX67" s="268"/>
      <c r="FY67" s="268"/>
      <c r="FZ67" s="268"/>
      <c r="GA67" s="268"/>
      <c r="GB67" s="268"/>
      <c r="GC67" s="268"/>
      <c r="GD67" s="268"/>
      <c r="GE67" s="268"/>
      <c r="GF67" s="268"/>
      <c r="GG67" s="268"/>
      <c r="GH67" s="268"/>
      <c r="GI67" s="268"/>
      <c r="GJ67" s="268"/>
      <c r="GK67" s="268"/>
      <c r="GL67" s="268"/>
      <c r="GM67" s="268"/>
      <c r="GN67" s="268"/>
      <c r="GO67" s="268"/>
      <c r="GP67" s="268"/>
      <c r="GQ67" s="268"/>
      <c r="GR67" s="268"/>
      <c r="GS67" s="268"/>
      <c r="GT67" s="268"/>
      <c r="GU67" s="268"/>
      <c r="GV67" s="268"/>
      <c r="GW67" s="268"/>
      <c r="GX67" s="268"/>
      <c r="GY67" s="268"/>
      <c r="GZ67" s="268"/>
      <c r="HA67" s="268"/>
      <c r="HB67" s="268"/>
      <c r="HC67" s="268"/>
      <c r="HD67" s="268"/>
      <c r="HE67" s="268"/>
      <c r="HF67" s="268"/>
      <c r="HG67" s="268"/>
      <c r="HH67" s="268"/>
      <c r="HI67" s="268"/>
      <c r="HJ67" s="268"/>
      <c r="HK67" s="268"/>
      <c r="HL67" s="268"/>
      <c r="HM67" s="268"/>
      <c r="HN67" s="268"/>
      <c r="HO67" s="268"/>
      <c r="HP67" s="268"/>
      <c r="HQ67" s="268"/>
      <c r="HR67" s="268"/>
      <c r="HS67" s="268"/>
      <c r="HT67" s="268"/>
      <c r="HU67" s="268"/>
      <c r="HV67" s="268"/>
      <c r="HW67" s="268"/>
      <c r="HX67" s="268"/>
      <c r="HY67" s="268"/>
      <c r="HZ67" s="268"/>
      <c r="IA67" s="268"/>
      <c r="IB67" s="268"/>
      <c r="IC67" s="268"/>
      <c r="ID67" s="268"/>
      <c r="IE67" s="268"/>
      <c r="IF67" s="268"/>
      <c r="IG67" s="268"/>
    </row>
    <row r="68" spans="1:241" ht="11.45" customHeight="1" x14ac:dyDescent="0.2">
      <c r="A68" s="268"/>
      <c r="B68" s="268"/>
      <c r="C68" s="268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8"/>
      <c r="AF68" s="268"/>
      <c r="AG68" s="268"/>
      <c r="AH68" s="268"/>
      <c r="AI68" s="268"/>
      <c r="AJ68" s="268"/>
      <c r="AK68" s="268"/>
      <c r="AL68" s="268"/>
      <c r="AM68" s="268"/>
      <c r="AN68" s="268"/>
      <c r="AO68" s="268"/>
      <c r="AP68" s="268"/>
      <c r="AQ68" s="268"/>
      <c r="AR68" s="268"/>
      <c r="AS68" s="268"/>
      <c r="AT68" s="268"/>
      <c r="AU68" s="268"/>
      <c r="AV68" s="268"/>
      <c r="AW68" s="268"/>
      <c r="AX68" s="268"/>
      <c r="AY68" s="268"/>
      <c r="AZ68" s="268"/>
      <c r="BA68" s="268"/>
      <c r="BB68" s="268"/>
      <c r="BC68" s="268"/>
      <c r="BD68" s="268"/>
      <c r="BE68" s="268"/>
      <c r="BF68" s="268"/>
      <c r="BG68" s="268"/>
      <c r="BH68" s="268"/>
      <c r="BI68" s="268"/>
      <c r="BJ68" s="268"/>
      <c r="BK68" s="268"/>
      <c r="BL68" s="268"/>
      <c r="BM68" s="268"/>
      <c r="BN68" s="268"/>
      <c r="BO68" s="268"/>
      <c r="BP68" s="268"/>
      <c r="BQ68" s="268"/>
      <c r="BR68" s="268"/>
      <c r="BS68" s="268"/>
      <c r="BT68" s="268"/>
      <c r="BU68" s="268"/>
      <c r="BV68" s="268"/>
      <c r="BW68" s="268"/>
      <c r="BX68" s="268"/>
      <c r="BY68" s="268"/>
      <c r="BZ68" s="268"/>
      <c r="CA68" s="268"/>
      <c r="CB68" s="268"/>
      <c r="CC68" s="268"/>
      <c r="CD68" s="268"/>
      <c r="CE68" s="268"/>
      <c r="CF68" s="268"/>
      <c r="CG68" s="268"/>
      <c r="CH68" s="268"/>
      <c r="CI68" s="268"/>
      <c r="CJ68" s="268"/>
      <c r="CK68" s="268"/>
      <c r="CL68" s="268"/>
      <c r="CM68" s="268"/>
      <c r="CN68" s="268"/>
      <c r="CO68" s="268"/>
      <c r="CP68" s="268"/>
      <c r="CQ68" s="268"/>
      <c r="CR68" s="268"/>
      <c r="CS68" s="268"/>
      <c r="CT68" s="268"/>
      <c r="CU68" s="268"/>
      <c r="CV68" s="268"/>
      <c r="CW68" s="268"/>
      <c r="CX68" s="268"/>
      <c r="CY68" s="268"/>
      <c r="CZ68" s="268"/>
      <c r="DA68" s="268"/>
      <c r="DB68" s="268"/>
      <c r="DC68" s="268"/>
      <c r="DD68" s="268"/>
      <c r="DE68" s="268"/>
      <c r="DF68" s="268"/>
      <c r="DG68" s="268"/>
      <c r="DH68" s="268"/>
      <c r="DI68" s="268"/>
      <c r="DJ68" s="268"/>
      <c r="DK68" s="268"/>
      <c r="DL68" s="268"/>
      <c r="DM68" s="268"/>
      <c r="DN68" s="268"/>
      <c r="DO68" s="268"/>
      <c r="DP68" s="268"/>
      <c r="DQ68" s="268"/>
      <c r="DR68" s="268"/>
      <c r="DS68" s="268"/>
      <c r="DT68" s="268"/>
      <c r="DU68" s="268"/>
      <c r="DV68" s="268"/>
      <c r="DW68" s="268"/>
      <c r="DX68" s="268"/>
      <c r="DY68" s="268"/>
      <c r="DZ68" s="268"/>
      <c r="EA68" s="268"/>
      <c r="EB68" s="268"/>
      <c r="EC68" s="268"/>
      <c r="ED68" s="268"/>
      <c r="EE68" s="268"/>
      <c r="EF68" s="268"/>
      <c r="EG68" s="268"/>
      <c r="EH68" s="268"/>
      <c r="EI68" s="268"/>
      <c r="EJ68" s="268"/>
      <c r="EK68" s="268"/>
      <c r="EL68" s="268"/>
      <c r="EM68" s="268"/>
      <c r="EN68" s="268"/>
      <c r="EO68" s="268"/>
      <c r="EP68" s="268"/>
      <c r="EQ68" s="268"/>
      <c r="ER68" s="268"/>
      <c r="ES68" s="268"/>
      <c r="ET68" s="268"/>
      <c r="EU68" s="268"/>
      <c r="EV68" s="268"/>
      <c r="EW68" s="268"/>
      <c r="EX68" s="268"/>
      <c r="EY68" s="268"/>
      <c r="EZ68" s="268"/>
      <c r="FA68" s="268"/>
      <c r="FB68" s="268"/>
      <c r="FC68" s="268"/>
      <c r="FD68" s="268"/>
      <c r="FE68" s="268"/>
      <c r="FF68" s="268"/>
      <c r="FG68" s="268"/>
      <c r="FH68" s="268"/>
      <c r="FI68" s="268"/>
      <c r="FJ68" s="268"/>
      <c r="FK68" s="268"/>
      <c r="FL68" s="268"/>
      <c r="FM68" s="268"/>
      <c r="FN68" s="268"/>
      <c r="FO68" s="268"/>
      <c r="FP68" s="268"/>
      <c r="FQ68" s="268"/>
      <c r="FR68" s="268"/>
      <c r="FS68" s="268"/>
      <c r="FT68" s="268"/>
      <c r="FU68" s="268"/>
      <c r="FV68" s="268"/>
      <c r="FW68" s="268"/>
      <c r="FX68" s="268"/>
      <c r="FY68" s="268"/>
      <c r="FZ68" s="268"/>
      <c r="GA68" s="268"/>
      <c r="GB68" s="268"/>
      <c r="GC68" s="268"/>
      <c r="GD68" s="268"/>
      <c r="GE68" s="268"/>
      <c r="GF68" s="268"/>
      <c r="GG68" s="268"/>
      <c r="GH68" s="268"/>
      <c r="GI68" s="268"/>
      <c r="GJ68" s="268"/>
      <c r="GK68" s="268"/>
      <c r="GL68" s="268"/>
      <c r="GM68" s="268"/>
      <c r="GN68" s="268"/>
      <c r="GO68" s="268"/>
      <c r="GP68" s="268"/>
      <c r="GQ68" s="268"/>
      <c r="GR68" s="268"/>
      <c r="GS68" s="268"/>
      <c r="GT68" s="268"/>
      <c r="GU68" s="268"/>
      <c r="GV68" s="268"/>
      <c r="GW68" s="268"/>
      <c r="GX68" s="268"/>
      <c r="GY68" s="268"/>
      <c r="GZ68" s="268"/>
      <c r="HA68" s="268"/>
      <c r="HB68" s="268"/>
      <c r="HC68" s="268"/>
      <c r="HD68" s="268"/>
      <c r="HE68" s="268"/>
      <c r="HF68" s="268"/>
      <c r="HG68" s="268"/>
      <c r="HH68" s="268"/>
      <c r="HI68" s="268"/>
      <c r="HJ68" s="268"/>
      <c r="HK68" s="268"/>
      <c r="HL68" s="268"/>
      <c r="HM68" s="268"/>
      <c r="HN68" s="268"/>
      <c r="HO68" s="268"/>
      <c r="HP68" s="268"/>
      <c r="HQ68" s="268"/>
      <c r="HR68" s="268"/>
      <c r="HS68" s="268"/>
      <c r="HT68" s="268"/>
      <c r="HU68" s="268"/>
      <c r="HV68" s="268"/>
      <c r="HW68" s="268"/>
      <c r="HX68" s="268"/>
      <c r="HY68" s="268"/>
      <c r="HZ68" s="268"/>
      <c r="IA68" s="268"/>
      <c r="IB68" s="268"/>
      <c r="IC68" s="268"/>
      <c r="ID68" s="268"/>
      <c r="IE68" s="268"/>
      <c r="IF68" s="268"/>
      <c r="IG68" s="268"/>
    </row>
    <row r="69" spans="1:241" ht="11.45" customHeight="1" x14ac:dyDescent="0.2">
      <c r="A69" s="268"/>
      <c r="B69" s="268"/>
      <c r="C69" s="268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  <c r="X69" s="268"/>
      <c r="Y69" s="268"/>
      <c r="Z69" s="268"/>
      <c r="AA69" s="268"/>
      <c r="AB69" s="268"/>
      <c r="AC69" s="268"/>
      <c r="AD69" s="268"/>
      <c r="AE69" s="268"/>
      <c r="AF69" s="268"/>
      <c r="AG69" s="268"/>
      <c r="AH69" s="268"/>
      <c r="AI69" s="268"/>
      <c r="AJ69" s="268"/>
      <c r="AK69" s="268"/>
      <c r="AL69" s="268"/>
      <c r="AM69" s="268"/>
      <c r="AN69" s="268"/>
      <c r="AO69" s="268"/>
      <c r="AP69" s="268"/>
      <c r="AQ69" s="268"/>
      <c r="AR69" s="268"/>
      <c r="AS69" s="268"/>
      <c r="AT69" s="268"/>
      <c r="AU69" s="268"/>
      <c r="AV69" s="268"/>
      <c r="AW69" s="268"/>
      <c r="AX69" s="268"/>
      <c r="AY69" s="268"/>
      <c r="AZ69" s="268"/>
      <c r="BA69" s="268"/>
      <c r="BB69" s="268"/>
      <c r="BC69" s="268"/>
      <c r="BD69" s="268"/>
      <c r="BE69" s="268"/>
      <c r="BF69" s="268"/>
      <c r="BG69" s="268"/>
      <c r="BH69" s="268"/>
      <c r="BI69" s="268"/>
      <c r="BJ69" s="268"/>
      <c r="BK69" s="268"/>
      <c r="BL69" s="268"/>
      <c r="BM69" s="268"/>
      <c r="BN69" s="268"/>
      <c r="BO69" s="268"/>
      <c r="BP69" s="268"/>
      <c r="BQ69" s="268"/>
      <c r="BR69" s="268"/>
      <c r="BS69" s="268"/>
      <c r="BT69" s="268"/>
      <c r="BU69" s="268"/>
      <c r="BV69" s="268"/>
      <c r="BW69" s="268"/>
      <c r="BX69" s="268"/>
      <c r="BY69" s="268"/>
      <c r="BZ69" s="268"/>
      <c r="CA69" s="268"/>
      <c r="CB69" s="268"/>
      <c r="CC69" s="268"/>
      <c r="CD69" s="268"/>
      <c r="CE69" s="268"/>
      <c r="CF69" s="268"/>
      <c r="CG69" s="268"/>
      <c r="CH69" s="268"/>
      <c r="CI69" s="268"/>
      <c r="CJ69" s="268"/>
      <c r="CK69" s="268"/>
      <c r="CL69" s="268"/>
      <c r="CM69" s="268"/>
      <c r="CN69" s="268"/>
      <c r="CO69" s="268"/>
      <c r="CP69" s="268"/>
      <c r="CQ69" s="268"/>
      <c r="CR69" s="268"/>
      <c r="CS69" s="268"/>
      <c r="CT69" s="268"/>
      <c r="CU69" s="268"/>
      <c r="CV69" s="268"/>
      <c r="CW69" s="268"/>
      <c r="CX69" s="268"/>
      <c r="CY69" s="268"/>
      <c r="CZ69" s="268"/>
      <c r="DA69" s="268"/>
      <c r="DB69" s="268"/>
      <c r="DC69" s="268"/>
      <c r="DD69" s="268"/>
      <c r="DE69" s="268"/>
      <c r="DF69" s="268"/>
      <c r="DG69" s="268"/>
      <c r="DH69" s="268"/>
      <c r="DI69" s="268"/>
      <c r="DJ69" s="268"/>
      <c r="DK69" s="268"/>
      <c r="DL69" s="268"/>
      <c r="DM69" s="268"/>
      <c r="DN69" s="268"/>
      <c r="DO69" s="268"/>
      <c r="DP69" s="268"/>
      <c r="DQ69" s="268"/>
      <c r="DR69" s="268"/>
      <c r="DS69" s="268"/>
      <c r="DT69" s="268"/>
      <c r="DU69" s="268"/>
      <c r="DV69" s="268"/>
      <c r="DW69" s="268"/>
      <c r="DX69" s="268"/>
      <c r="DY69" s="268"/>
      <c r="DZ69" s="268"/>
      <c r="EA69" s="268"/>
      <c r="EB69" s="268"/>
      <c r="EC69" s="268"/>
      <c r="ED69" s="268"/>
      <c r="EE69" s="268"/>
      <c r="EF69" s="268"/>
      <c r="EG69" s="268"/>
      <c r="EH69" s="268"/>
      <c r="EI69" s="268"/>
      <c r="EJ69" s="268"/>
      <c r="EK69" s="268"/>
      <c r="EL69" s="268"/>
      <c r="EM69" s="268"/>
      <c r="EN69" s="268"/>
      <c r="EO69" s="268"/>
      <c r="EP69" s="268"/>
      <c r="EQ69" s="268"/>
      <c r="ER69" s="268"/>
      <c r="ES69" s="268"/>
      <c r="ET69" s="268"/>
      <c r="EU69" s="268"/>
      <c r="EV69" s="268"/>
      <c r="EW69" s="268"/>
      <c r="EX69" s="268"/>
      <c r="EY69" s="268"/>
      <c r="EZ69" s="268"/>
      <c r="FA69" s="268"/>
      <c r="FB69" s="268"/>
      <c r="FC69" s="268"/>
      <c r="FD69" s="268"/>
      <c r="FE69" s="268"/>
      <c r="FF69" s="268"/>
      <c r="FG69" s="268"/>
      <c r="FH69" s="268"/>
      <c r="FI69" s="268"/>
      <c r="FJ69" s="268"/>
      <c r="FK69" s="268"/>
      <c r="FL69" s="268"/>
      <c r="FM69" s="268"/>
      <c r="FN69" s="268"/>
      <c r="FO69" s="268"/>
      <c r="FP69" s="268"/>
      <c r="FQ69" s="268"/>
      <c r="FR69" s="268"/>
      <c r="FS69" s="268"/>
      <c r="FT69" s="268"/>
      <c r="FU69" s="268"/>
      <c r="FV69" s="268"/>
      <c r="FW69" s="268"/>
      <c r="FX69" s="268"/>
      <c r="FY69" s="268"/>
      <c r="FZ69" s="268"/>
      <c r="GA69" s="268"/>
      <c r="GB69" s="268"/>
      <c r="GC69" s="268"/>
      <c r="GD69" s="268"/>
      <c r="GE69" s="268"/>
      <c r="GF69" s="268"/>
      <c r="GG69" s="268"/>
      <c r="GH69" s="268"/>
      <c r="GI69" s="268"/>
      <c r="GJ69" s="268"/>
      <c r="GK69" s="268"/>
      <c r="GL69" s="268"/>
      <c r="GM69" s="268"/>
      <c r="GN69" s="268"/>
      <c r="GO69" s="268"/>
      <c r="GP69" s="268"/>
      <c r="GQ69" s="268"/>
      <c r="GR69" s="268"/>
      <c r="GS69" s="268"/>
      <c r="GT69" s="268"/>
      <c r="GU69" s="268"/>
      <c r="GV69" s="268"/>
      <c r="GW69" s="268"/>
      <c r="GX69" s="268"/>
      <c r="GY69" s="268"/>
      <c r="GZ69" s="268"/>
      <c r="HA69" s="268"/>
      <c r="HB69" s="268"/>
      <c r="HC69" s="268"/>
      <c r="HD69" s="268"/>
      <c r="HE69" s="268"/>
      <c r="HF69" s="268"/>
      <c r="HG69" s="268"/>
      <c r="HH69" s="268"/>
      <c r="HI69" s="268"/>
      <c r="HJ69" s="268"/>
      <c r="HK69" s="268"/>
      <c r="HL69" s="268"/>
      <c r="HM69" s="268"/>
      <c r="HN69" s="268"/>
      <c r="HO69" s="268"/>
      <c r="HP69" s="268"/>
      <c r="HQ69" s="268"/>
      <c r="HR69" s="268"/>
      <c r="HS69" s="268"/>
      <c r="HT69" s="268"/>
      <c r="HU69" s="268"/>
      <c r="HV69" s="268"/>
      <c r="HW69" s="268"/>
      <c r="HX69" s="268"/>
      <c r="HY69" s="268"/>
      <c r="HZ69" s="268"/>
      <c r="IA69" s="268"/>
      <c r="IB69" s="268"/>
      <c r="IC69" s="268"/>
      <c r="ID69" s="268"/>
      <c r="IE69" s="268"/>
      <c r="IF69" s="268"/>
      <c r="IG69" s="268"/>
    </row>
    <row r="70" spans="1:241" ht="11.45" customHeight="1" x14ac:dyDescent="0.2">
      <c r="A70" s="268"/>
      <c r="B70" s="268"/>
      <c r="C70" s="268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68"/>
      <c r="AG70" s="268"/>
      <c r="AH70" s="268"/>
      <c r="AI70" s="268"/>
      <c r="AJ70" s="268"/>
      <c r="AK70" s="268"/>
      <c r="AL70" s="268"/>
      <c r="AM70" s="268"/>
      <c r="AN70" s="268"/>
      <c r="AO70" s="268"/>
      <c r="AP70" s="268"/>
      <c r="AQ70" s="268"/>
      <c r="AR70" s="268"/>
      <c r="AS70" s="268"/>
      <c r="AT70" s="268"/>
      <c r="AU70" s="268"/>
      <c r="AV70" s="268"/>
      <c r="AW70" s="268"/>
      <c r="AX70" s="268"/>
      <c r="AY70" s="268"/>
      <c r="AZ70" s="268"/>
      <c r="BA70" s="268"/>
      <c r="BB70" s="268"/>
      <c r="BC70" s="268"/>
      <c r="BD70" s="268"/>
      <c r="BE70" s="268"/>
      <c r="BF70" s="268"/>
      <c r="BG70" s="268"/>
      <c r="BH70" s="268"/>
      <c r="BI70" s="268"/>
      <c r="BJ70" s="268"/>
      <c r="BK70" s="268"/>
      <c r="BL70" s="268"/>
      <c r="BM70" s="268"/>
      <c r="BN70" s="268"/>
      <c r="BO70" s="268"/>
      <c r="BP70" s="268"/>
      <c r="BQ70" s="268"/>
      <c r="BR70" s="268"/>
      <c r="BS70" s="268"/>
      <c r="BT70" s="268"/>
      <c r="BU70" s="268"/>
      <c r="BV70" s="268"/>
      <c r="BW70" s="268"/>
      <c r="BX70" s="268"/>
      <c r="BY70" s="268"/>
      <c r="BZ70" s="268"/>
      <c r="CA70" s="268"/>
      <c r="CB70" s="268"/>
      <c r="CC70" s="268"/>
      <c r="CD70" s="268"/>
      <c r="CE70" s="268"/>
      <c r="CF70" s="268"/>
      <c r="CG70" s="268"/>
      <c r="CH70" s="268"/>
      <c r="CI70" s="268"/>
      <c r="CJ70" s="268"/>
      <c r="CK70" s="268"/>
      <c r="CL70" s="268"/>
      <c r="CM70" s="268"/>
      <c r="CN70" s="268"/>
      <c r="CO70" s="268"/>
      <c r="CP70" s="268"/>
      <c r="CQ70" s="268"/>
      <c r="CR70" s="268"/>
      <c r="CS70" s="268"/>
      <c r="CT70" s="268"/>
      <c r="CU70" s="268"/>
      <c r="CV70" s="268"/>
      <c r="CW70" s="268"/>
      <c r="CX70" s="268"/>
      <c r="CY70" s="268"/>
      <c r="CZ70" s="268"/>
      <c r="DA70" s="268"/>
      <c r="DB70" s="268"/>
      <c r="DC70" s="268"/>
      <c r="DD70" s="268"/>
      <c r="DE70" s="268"/>
      <c r="DF70" s="268"/>
      <c r="DG70" s="268"/>
      <c r="DH70" s="268"/>
      <c r="DI70" s="268"/>
      <c r="DJ70" s="268"/>
      <c r="DK70" s="268"/>
      <c r="DL70" s="268"/>
      <c r="DM70" s="268"/>
      <c r="DN70" s="268"/>
      <c r="DO70" s="268"/>
      <c r="DP70" s="268"/>
      <c r="DQ70" s="268"/>
      <c r="DR70" s="268"/>
      <c r="DS70" s="268"/>
      <c r="DT70" s="268"/>
      <c r="DU70" s="268"/>
      <c r="DV70" s="268"/>
      <c r="DW70" s="268"/>
      <c r="DX70" s="268"/>
      <c r="DY70" s="268"/>
      <c r="DZ70" s="268"/>
      <c r="EA70" s="268"/>
      <c r="EB70" s="268"/>
      <c r="EC70" s="268"/>
      <c r="ED70" s="268"/>
      <c r="EE70" s="268"/>
      <c r="EF70" s="268"/>
      <c r="EG70" s="268"/>
      <c r="EH70" s="268"/>
      <c r="EI70" s="268"/>
      <c r="EJ70" s="268"/>
      <c r="EK70" s="268"/>
      <c r="EL70" s="268"/>
      <c r="EM70" s="268"/>
      <c r="EN70" s="268"/>
      <c r="EO70" s="268"/>
      <c r="EP70" s="268"/>
      <c r="EQ70" s="268"/>
      <c r="ER70" s="268"/>
      <c r="ES70" s="268"/>
      <c r="ET70" s="268"/>
      <c r="EU70" s="268"/>
      <c r="EV70" s="268"/>
      <c r="EW70" s="268"/>
      <c r="EX70" s="268"/>
      <c r="EY70" s="268"/>
      <c r="EZ70" s="268"/>
      <c r="FA70" s="268"/>
      <c r="FB70" s="268"/>
      <c r="FC70" s="268"/>
      <c r="FD70" s="268"/>
      <c r="FE70" s="268"/>
      <c r="FF70" s="268"/>
      <c r="FG70" s="268"/>
      <c r="FH70" s="268"/>
      <c r="FI70" s="268"/>
      <c r="FJ70" s="268"/>
      <c r="FK70" s="268"/>
      <c r="FL70" s="268"/>
      <c r="FM70" s="268"/>
      <c r="FN70" s="268"/>
      <c r="FO70" s="268"/>
      <c r="FP70" s="268"/>
      <c r="FQ70" s="268"/>
      <c r="FR70" s="268"/>
      <c r="FS70" s="268"/>
      <c r="FT70" s="268"/>
      <c r="FU70" s="268"/>
      <c r="FV70" s="268"/>
      <c r="FW70" s="268"/>
      <c r="FX70" s="268"/>
      <c r="FY70" s="268"/>
      <c r="FZ70" s="268"/>
      <c r="GA70" s="268"/>
      <c r="GB70" s="268"/>
      <c r="GC70" s="268"/>
      <c r="GD70" s="268"/>
      <c r="GE70" s="268"/>
      <c r="GF70" s="268"/>
      <c r="GG70" s="268"/>
      <c r="GH70" s="268"/>
      <c r="GI70" s="268"/>
      <c r="GJ70" s="268"/>
      <c r="GK70" s="268"/>
      <c r="GL70" s="268"/>
      <c r="GM70" s="268"/>
      <c r="GN70" s="268"/>
      <c r="GO70" s="268"/>
      <c r="GP70" s="268"/>
      <c r="GQ70" s="268"/>
      <c r="GR70" s="268"/>
      <c r="GS70" s="268"/>
      <c r="GT70" s="268"/>
      <c r="GU70" s="268"/>
      <c r="GV70" s="268"/>
      <c r="GW70" s="268"/>
      <c r="GX70" s="268"/>
      <c r="GY70" s="268"/>
      <c r="GZ70" s="268"/>
      <c r="HA70" s="268"/>
      <c r="HB70" s="268"/>
      <c r="HC70" s="268"/>
      <c r="HD70" s="268"/>
      <c r="HE70" s="268"/>
      <c r="HF70" s="268"/>
      <c r="HG70" s="268"/>
      <c r="HH70" s="268"/>
      <c r="HI70" s="268"/>
      <c r="HJ70" s="268"/>
      <c r="HK70" s="268"/>
      <c r="HL70" s="268"/>
      <c r="HM70" s="268"/>
      <c r="HN70" s="268"/>
      <c r="HO70" s="268"/>
      <c r="HP70" s="268"/>
      <c r="HQ70" s="268"/>
      <c r="HR70" s="268"/>
      <c r="HS70" s="268"/>
      <c r="HT70" s="268"/>
      <c r="HU70" s="268"/>
      <c r="HV70" s="268"/>
      <c r="HW70" s="268"/>
      <c r="HX70" s="268"/>
      <c r="HY70" s="268"/>
      <c r="HZ70" s="268"/>
      <c r="IA70" s="268"/>
      <c r="IB70" s="268"/>
      <c r="IC70" s="268"/>
      <c r="ID70" s="268"/>
      <c r="IE70" s="268"/>
      <c r="IF70" s="268"/>
      <c r="IG70" s="268"/>
    </row>
    <row r="71" spans="1:241" ht="11.45" customHeight="1" x14ac:dyDescent="0.2">
      <c r="A71" s="268"/>
      <c r="B71" s="268"/>
      <c r="C71" s="26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  <c r="X71" s="268"/>
      <c r="Y71" s="268"/>
      <c r="Z71" s="268"/>
      <c r="AA71" s="268"/>
      <c r="AB71" s="268"/>
      <c r="AC71" s="268"/>
      <c r="AD71" s="268"/>
      <c r="AE71" s="268"/>
      <c r="AF71" s="268"/>
      <c r="AG71" s="268"/>
      <c r="AH71" s="268"/>
      <c r="AI71" s="268"/>
      <c r="AJ71" s="268"/>
      <c r="AK71" s="268"/>
      <c r="AL71" s="268"/>
      <c r="AM71" s="268"/>
      <c r="AN71" s="268"/>
      <c r="AO71" s="268"/>
      <c r="AP71" s="268"/>
      <c r="AQ71" s="268"/>
      <c r="AR71" s="268"/>
      <c r="AS71" s="268"/>
      <c r="AT71" s="268"/>
      <c r="AU71" s="268"/>
      <c r="AV71" s="268"/>
      <c r="AW71" s="268"/>
      <c r="AX71" s="268"/>
      <c r="AY71" s="268"/>
      <c r="AZ71" s="268"/>
      <c r="BA71" s="268"/>
      <c r="BB71" s="268"/>
      <c r="BC71" s="268"/>
      <c r="BD71" s="268"/>
      <c r="BE71" s="268"/>
      <c r="BF71" s="268"/>
      <c r="BG71" s="268"/>
      <c r="BH71" s="268"/>
      <c r="BI71" s="268"/>
      <c r="BJ71" s="268"/>
      <c r="BK71" s="268"/>
      <c r="BL71" s="268"/>
      <c r="BM71" s="268"/>
      <c r="BN71" s="268"/>
      <c r="BO71" s="268"/>
      <c r="BP71" s="268"/>
      <c r="BQ71" s="268"/>
      <c r="BR71" s="268"/>
      <c r="BS71" s="268"/>
      <c r="BT71" s="268"/>
      <c r="BU71" s="268"/>
      <c r="BV71" s="268"/>
      <c r="BW71" s="268"/>
      <c r="BX71" s="268"/>
      <c r="BY71" s="268"/>
      <c r="BZ71" s="268"/>
      <c r="CA71" s="268"/>
      <c r="CB71" s="268"/>
      <c r="CC71" s="268"/>
      <c r="CD71" s="268"/>
      <c r="CE71" s="268"/>
      <c r="CF71" s="268"/>
      <c r="CG71" s="268"/>
      <c r="CH71" s="268"/>
      <c r="CI71" s="268"/>
      <c r="CJ71" s="268"/>
      <c r="CK71" s="268"/>
      <c r="CL71" s="268"/>
      <c r="CM71" s="268"/>
      <c r="CN71" s="268"/>
      <c r="CO71" s="268"/>
      <c r="CP71" s="268"/>
      <c r="CQ71" s="268"/>
      <c r="CR71" s="268"/>
      <c r="CS71" s="268"/>
      <c r="CT71" s="268"/>
      <c r="CU71" s="268"/>
      <c r="CV71" s="268"/>
      <c r="CW71" s="268"/>
      <c r="CX71" s="268"/>
      <c r="CY71" s="268"/>
      <c r="CZ71" s="268"/>
      <c r="DA71" s="268"/>
      <c r="DB71" s="268"/>
      <c r="DC71" s="268"/>
      <c r="DD71" s="268"/>
      <c r="DE71" s="268"/>
      <c r="DF71" s="268"/>
      <c r="DG71" s="268"/>
      <c r="DH71" s="268"/>
      <c r="DI71" s="268"/>
      <c r="DJ71" s="268"/>
      <c r="DK71" s="268"/>
      <c r="DL71" s="268"/>
      <c r="DM71" s="268"/>
      <c r="DN71" s="268"/>
      <c r="DO71" s="268"/>
      <c r="DP71" s="268"/>
      <c r="DQ71" s="268"/>
      <c r="DR71" s="268"/>
      <c r="DS71" s="268"/>
      <c r="DT71" s="268"/>
      <c r="DU71" s="268"/>
      <c r="DV71" s="268"/>
      <c r="DW71" s="268"/>
      <c r="DX71" s="268"/>
      <c r="DY71" s="268"/>
      <c r="DZ71" s="268"/>
      <c r="EA71" s="268"/>
      <c r="EB71" s="268"/>
      <c r="EC71" s="268"/>
      <c r="ED71" s="268"/>
      <c r="EE71" s="268"/>
      <c r="EF71" s="268"/>
      <c r="EG71" s="268"/>
      <c r="EH71" s="268"/>
      <c r="EI71" s="268"/>
      <c r="EJ71" s="268"/>
      <c r="EK71" s="268"/>
      <c r="EL71" s="268"/>
      <c r="EM71" s="268"/>
      <c r="EN71" s="268"/>
      <c r="EO71" s="268"/>
      <c r="EP71" s="268"/>
      <c r="EQ71" s="268"/>
      <c r="ER71" s="268"/>
      <c r="ES71" s="268"/>
      <c r="ET71" s="268"/>
      <c r="EU71" s="268"/>
      <c r="EV71" s="268"/>
      <c r="EW71" s="268"/>
      <c r="EX71" s="268"/>
      <c r="EY71" s="268"/>
      <c r="EZ71" s="268"/>
      <c r="FA71" s="268"/>
      <c r="FB71" s="268"/>
      <c r="FC71" s="268"/>
      <c r="FD71" s="268"/>
      <c r="FE71" s="268"/>
      <c r="FF71" s="268"/>
      <c r="FG71" s="268"/>
      <c r="FH71" s="268"/>
      <c r="FI71" s="268"/>
      <c r="FJ71" s="268"/>
      <c r="FK71" s="268"/>
      <c r="FL71" s="268"/>
      <c r="FM71" s="268"/>
      <c r="FN71" s="268"/>
      <c r="FO71" s="268"/>
      <c r="FP71" s="268"/>
      <c r="FQ71" s="268"/>
      <c r="FR71" s="268"/>
      <c r="FS71" s="268"/>
      <c r="FT71" s="268"/>
      <c r="FU71" s="268"/>
      <c r="FV71" s="268"/>
      <c r="FW71" s="268"/>
      <c r="FX71" s="268"/>
      <c r="FY71" s="268"/>
      <c r="FZ71" s="268"/>
      <c r="GA71" s="268"/>
      <c r="GB71" s="268"/>
      <c r="GC71" s="268"/>
      <c r="GD71" s="268"/>
      <c r="GE71" s="268"/>
      <c r="GF71" s="268"/>
      <c r="GG71" s="268"/>
      <c r="GH71" s="268"/>
      <c r="GI71" s="268"/>
      <c r="GJ71" s="268"/>
      <c r="GK71" s="268"/>
      <c r="GL71" s="268"/>
      <c r="GM71" s="268"/>
      <c r="GN71" s="268"/>
      <c r="GO71" s="268"/>
      <c r="GP71" s="268"/>
      <c r="GQ71" s="268"/>
      <c r="GR71" s="268"/>
      <c r="GS71" s="268"/>
      <c r="GT71" s="268"/>
      <c r="GU71" s="268"/>
      <c r="GV71" s="268"/>
      <c r="GW71" s="268"/>
      <c r="GX71" s="268"/>
      <c r="GY71" s="268"/>
      <c r="GZ71" s="268"/>
      <c r="HA71" s="268"/>
      <c r="HB71" s="268"/>
      <c r="HC71" s="268"/>
      <c r="HD71" s="268"/>
      <c r="HE71" s="268"/>
      <c r="HF71" s="268"/>
      <c r="HG71" s="268"/>
      <c r="HH71" s="268"/>
      <c r="HI71" s="268"/>
      <c r="HJ71" s="268"/>
      <c r="HK71" s="268"/>
      <c r="HL71" s="268"/>
      <c r="HM71" s="268"/>
      <c r="HN71" s="268"/>
      <c r="HO71" s="268"/>
      <c r="HP71" s="268"/>
      <c r="HQ71" s="268"/>
      <c r="HR71" s="268"/>
      <c r="HS71" s="268"/>
      <c r="HT71" s="268"/>
      <c r="HU71" s="268"/>
      <c r="HV71" s="268"/>
      <c r="HW71" s="268"/>
      <c r="HX71" s="268"/>
      <c r="HY71" s="268"/>
      <c r="HZ71" s="268"/>
      <c r="IA71" s="268"/>
      <c r="IB71" s="268"/>
      <c r="IC71" s="268"/>
      <c r="ID71" s="268"/>
      <c r="IE71" s="268"/>
      <c r="IF71" s="268"/>
      <c r="IG71" s="268"/>
    </row>
    <row r="72" spans="1:241" ht="11.45" customHeight="1" x14ac:dyDescent="0.2">
      <c r="A72" s="268"/>
      <c r="B72" s="268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  <c r="Y72" s="268"/>
      <c r="Z72" s="268"/>
      <c r="AA72" s="268"/>
      <c r="AB72" s="268"/>
      <c r="AC72" s="268"/>
      <c r="AD72" s="268"/>
      <c r="AE72" s="268"/>
      <c r="AF72" s="268"/>
      <c r="AG72" s="268"/>
      <c r="AH72" s="268"/>
      <c r="AI72" s="268"/>
      <c r="AJ72" s="268"/>
      <c r="AK72" s="268"/>
      <c r="AL72" s="268"/>
      <c r="AM72" s="268"/>
      <c r="AN72" s="268"/>
      <c r="AO72" s="268"/>
      <c r="AP72" s="268"/>
      <c r="AQ72" s="268"/>
      <c r="AR72" s="268"/>
      <c r="AS72" s="268"/>
      <c r="AT72" s="268"/>
      <c r="AU72" s="268"/>
      <c r="AV72" s="268"/>
      <c r="AW72" s="268"/>
      <c r="AX72" s="268"/>
      <c r="AY72" s="268"/>
      <c r="AZ72" s="268"/>
      <c r="BA72" s="268"/>
      <c r="BB72" s="268"/>
      <c r="BC72" s="268"/>
      <c r="BD72" s="268"/>
      <c r="BE72" s="268"/>
      <c r="BF72" s="268"/>
      <c r="BG72" s="268"/>
      <c r="BH72" s="268"/>
      <c r="BI72" s="268"/>
      <c r="BJ72" s="268"/>
      <c r="BK72" s="268"/>
      <c r="BL72" s="268"/>
      <c r="BM72" s="268"/>
      <c r="BN72" s="268"/>
      <c r="BO72" s="268"/>
      <c r="BP72" s="268"/>
      <c r="BQ72" s="268"/>
      <c r="BR72" s="268"/>
      <c r="BS72" s="268"/>
      <c r="BT72" s="268"/>
      <c r="BU72" s="268"/>
      <c r="BV72" s="268"/>
      <c r="BW72" s="268"/>
      <c r="BX72" s="268"/>
      <c r="BY72" s="268"/>
      <c r="BZ72" s="268"/>
      <c r="CA72" s="268"/>
      <c r="CB72" s="268"/>
      <c r="CC72" s="268"/>
      <c r="CD72" s="268"/>
      <c r="CE72" s="268"/>
      <c r="CF72" s="268"/>
      <c r="CG72" s="268"/>
      <c r="CH72" s="268"/>
      <c r="CI72" s="268"/>
      <c r="CJ72" s="268"/>
      <c r="CK72" s="268"/>
      <c r="CL72" s="268"/>
      <c r="CM72" s="268"/>
      <c r="CN72" s="268"/>
      <c r="CO72" s="268"/>
      <c r="CP72" s="268"/>
      <c r="CQ72" s="268"/>
      <c r="CR72" s="268"/>
      <c r="CS72" s="268"/>
      <c r="CT72" s="268"/>
      <c r="CU72" s="268"/>
      <c r="CV72" s="268"/>
      <c r="CW72" s="268"/>
      <c r="CX72" s="268"/>
      <c r="CY72" s="268"/>
      <c r="CZ72" s="268"/>
      <c r="DA72" s="268"/>
      <c r="DB72" s="268"/>
      <c r="DC72" s="268"/>
      <c r="DD72" s="268"/>
      <c r="DE72" s="268"/>
      <c r="DF72" s="268"/>
      <c r="DG72" s="268"/>
      <c r="DH72" s="268"/>
      <c r="DI72" s="268"/>
      <c r="DJ72" s="268"/>
      <c r="DK72" s="268"/>
      <c r="DL72" s="268"/>
      <c r="DM72" s="268"/>
      <c r="DN72" s="268"/>
      <c r="DO72" s="268"/>
      <c r="DP72" s="268"/>
      <c r="DQ72" s="268"/>
      <c r="DR72" s="268"/>
      <c r="DS72" s="268"/>
      <c r="DT72" s="268"/>
      <c r="DU72" s="268"/>
      <c r="DV72" s="268"/>
      <c r="DW72" s="268"/>
      <c r="DX72" s="268"/>
      <c r="DY72" s="268"/>
      <c r="DZ72" s="268"/>
      <c r="EA72" s="268"/>
      <c r="EB72" s="268"/>
      <c r="EC72" s="268"/>
      <c r="ED72" s="268"/>
      <c r="EE72" s="268"/>
      <c r="EF72" s="268"/>
      <c r="EG72" s="268"/>
      <c r="EH72" s="268"/>
      <c r="EI72" s="268"/>
      <c r="EJ72" s="268"/>
      <c r="EK72" s="268"/>
      <c r="EL72" s="268"/>
      <c r="EM72" s="268"/>
      <c r="EN72" s="268"/>
      <c r="EO72" s="268"/>
      <c r="EP72" s="268"/>
      <c r="EQ72" s="268"/>
      <c r="ER72" s="268"/>
      <c r="ES72" s="268"/>
      <c r="ET72" s="268"/>
      <c r="EU72" s="268"/>
      <c r="EV72" s="268"/>
      <c r="EW72" s="268"/>
      <c r="EX72" s="268"/>
      <c r="EY72" s="268"/>
      <c r="EZ72" s="268"/>
      <c r="FA72" s="268"/>
      <c r="FB72" s="268"/>
      <c r="FC72" s="268"/>
      <c r="FD72" s="268"/>
      <c r="FE72" s="268"/>
      <c r="FF72" s="268"/>
      <c r="FG72" s="268"/>
      <c r="FH72" s="268"/>
      <c r="FI72" s="268"/>
      <c r="FJ72" s="268"/>
      <c r="FK72" s="268"/>
      <c r="FL72" s="268"/>
      <c r="FM72" s="268"/>
      <c r="FN72" s="268"/>
      <c r="FO72" s="268"/>
      <c r="FP72" s="268"/>
      <c r="FQ72" s="268"/>
      <c r="FR72" s="268"/>
      <c r="FS72" s="268"/>
      <c r="FT72" s="268"/>
      <c r="FU72" s="268"/>
      <c r="FV72" s="268"/>
      <c r="FW72" s="268"/>
      <c r="FX72" s="268"/>
      <c r="FY72" s="268"/>
      <c r="FZ72" s="268"/>
      <c r="GA72" s="268"/>
      <c r="GB72" s="268"/>
      <c r="GC72" s="268"/>
      <c r="GD72" s="268"/>
      <c r="GE72" s="268"/>
      <c r="GF72" s="268"/>
      <c r="GG72" s="268"/>
      <c r="GH72" s="268"/>
      <c r="GI72" s="268"/>
      <c r="GJ72" s="268"/>
      <c r="GK72" s="268"/>
      <c r="GL72" s="268"/>
      <c r="GM72" s="268"/>
      <c r="GN72" s="268"/>
      <c r="GO72" s="268"/>
      <c r="GP72" s="268"/>
      <c r="GQ72" s="268"/>
      <c r="GR72" s="268"/>
      <c r="GS72" s="268"/>
      <c r="GT72" s="268"/>
      <c r="GU72" s="268"/>
      <c r="GV72" s="268"/>
      <c r="GW72" s="268"/>
      <c r="GX72" s="268"/>
      <c r="GY72" s="268"/>
      <c r="GZ72" s="268"/>
      <c r="HA72" s="268"/>
      <c r="HB72" s="268"/>
      <c r="HC72" s="268"/>
      <c r="HD72" s="268"/>
      <c r="HE72" s="268"/>
      <c r="HF72" s="268"/>
      <c r="HG72" s="268"/>
      <c r="HH72" s="268"/>
      <c r="HI72" s="268"/>
      <c r="HJ72" s="268"/>
      <c r="HK72" s="268"/>
      <c r="HL72" s="268"/>
      <c r="HM72" s="268"/>
      <c r="HN72" s="268"/>
      <c r="HO72" s="268"/>
      <c r="HP72" s="268"/>
      <c r="HQ72" s="268"/>
      <c r="HR72" s="268"/>
      <c r="HS72" s="268"/>
      <c r="HT72" s="268"/>
      <c r="HU72" s="268"/>
      <c r="HV72" s="268"/>
      <c r="HW72" s="268"/>
      <c r="HX72" s="268"/>
      <c r="HY72" s="268"/>
      <c r="HZ72" s="268"/>
      <c r="IA72" s="268"/>
      <c r="IB72" s="268"/>
      <c r="IC72" s="268"/>
      <c r="ID72" s="268"/>
      <c r="IE72" s="268"/>
      <c r="IF72" s="268"/>
      <c r="IG72" s="268"/>
    </row>
    <row r="73" spans="1:241" ht="11.45" customHeight="1" x14ac:dyDescent="0.2">
      <c r="A73" s="268"/>
      <c r="B73" s="268"/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  <c r="X73" s="268"/>
      <c r="Y73" s="268"/>
      <c r="Z73" s="268"/>
      <c r="AA73" s="268"/>
      <c r="AB73" s="268"/>
      <c r="AC73" s="268"/>
      <c r="AD73" s="268"/>
      <c r="AE73" s="268"/>
      <c r="AF73" s="268"/>
      <c r="AG73" s="268"/>
      <c r="AH73" s="268"/>
      <c r="AI73" s="268"/>
      <c r="AJ73" s="268"/>
      <c r="AK73" s="268"/>
      <c r="AL73" s="268"/>
      <c r="AM73" s="268"/>
      <c r="AN73" s="268"/>
      <c r="AO73" s="268"/>
      <c r="AP73" s="268"/>
      <c r="AQ73" s="268"/>
      <c r="AR73" s="268"/>
      <c r="AS73" s="268"/>
      <c r="AT73" s="268"/>
      <c r="AU73" s="268"/>
      <c r="AV73" s="268"/>
      <c r="AW73" s="268"/>
      <c r="AX73" s="268"/>
      <c r="AY73" s="268"/>
      <c r="AZ73" s="268"/>
      <c r="BA73" s="268"/>
      <c r="BB73" s="268"/>
      <c r="BC73" s="268"/>
      <c r="BD73" s="268"/>
      <c r="BE73" s="268"/>
      <c r="BF73" s="268"/>
      <c r="BG73" s="268"/>
      <c r="BH73" s="268"/>
      <c r="BI73" s="268"/>
      <c r="BJ73" s="268"/>
      <c r="BK73" s="268"/>
      <c r="BL73" s="268"/>
      <c r="BM73" s="268"/>
      <c r="BN73" s="268"/>
      <c r="BO73" s="268"/>
      <c r="BP73" s="268"/>
      <c r="BQ73" s="268"/>
      <c r="BR73" s="268"/>
      <c r="BS73" s="268"/>
      <c r="BT73" s="268"/>
      <c r="BU73" s="268"/>
      <c r="BV73" s="268"/>
      <c r="BW73" s="268"/>
      <c r="BX73" s="268"/>
      <c r="BY73" s="268"/>
      <c r="BZ73" s="268"/>
      <c r="CA73" s="268"/>
      <c r="CB73" s="268"/>
      <c r="CC73" s="268"/>
      <c r="CD73" s="268"/>
      <c r="CE73" s="268"/>
      <c r="CF73" s="268"/>
      <c r="CG73" s="268"/>
      <c r="CH73" s="268"/>
      <c r="CI73" s="268"/>
      <c r="CJ73" s="268"/>
      <c r="CK73" s="268"/>
      <c r="CL73" s="268"/>
      <c r="CM73" s="268"/>
      <c r="CN73" s="268"/>
      <c r="CO73" s="268"/>
      <c r="CP73" s="268"/>
      <c r="CQ73" s="268"/>
      <c r="CR73" s="268"/>
      <c r="CS73" s="268"/>
      <c r="CT73" s="268"/>
      <c r="CU73" s="268"/>
      <c r="CV73" s="268"/>
      <c r="CW73" s="268"/>
      <c r="CX73" s="268"/>
      <c r="CY73" s="268"/>
      <c r="CZ73" s="268"/>
      <c r="DA73" s="268"/>
      <c r="DB73" s="268"/>
      <c r="DC73" s="268"/>
      <c r="DD73" s="268"/>
      <c r="DE73" s="268"/>
      <c r="DF73" s="268"/>
      <c r="DG73" s="268"/>
      <c r="DH73" s="268"/>
      <c r="DI73" s="268"/>
      <c r="DJ73" s="268"/>
      <c r="DK73" s="268"/>
      <c r="DL73" s="268"/>
      <c r="DM73" s="268"/>
      <c r="DN73" s="268"/>
      <c r="DO73" s="268"/>
      <c r="DP73" s="268"/>
      <c r="DQ73" s="268"/>
      <c r="DR73" s="268"/>
      <c r="DS73" s="268"/>
      <c r="DT73" s="268"/>
      <c r="DU73" s="268"/>
      <c r="DV73" s="268"/>
      <c r="DW73" s="268"/>
      <c r="DX73" s="268"/>
      <c r="DY73" s="268"/>
      <c r="DZ73" s="268"/>
      <c r="EA73" s="268"/>
      <c r="EB73" s="268"/>
      <c r="EC73" s="268"/>
      <c r="ED73" s="268"/>
      <c r="EE73" s="268"/>
      <c r="EF73" s="268"/>
      <c r="EG73" s="268"/>
      <c r="EH73" s="268"/>
      <c r="EI73" s="268"/>
      <c r="EJ73" s="268"/>
      <c r="EK73" s="268"/>
      <c r="EL73" s="268"/>
      <c r="EM73" s="268"/>
      <c r="EN73" s="268"/>
      <c r="EO73" s="268"/>
      <c r="EP73" s="268"/>
      <c r="EQ73" s="268"/>
      <c r="ER73" s="268"/>
      <c r="ES73" s="268"/>
      <c r="ET73" s="268"/>
      <c r="EU73" s="268"/>
      <c r="EV73" s="268"/>
      <c r="EW73" s="268"/>
      <c r="EX73" s="268"/>
      <c r="EY73" s="268"/>
      <c r="EZ73" s="268"/>
      <c r="FA73" s="268"/>
      <c r="FB73" s="268"/>
      <c r="FC73" s="268"/>
      <c r="FD73" s="268"/>
      <c r="FE73" s="268"/>
      <c r="FF73" s="268"/>
      <c r="FG73" s="268"/>
      <c r="FH73" s="268"/>
      <c r="FI73" s="268"/>
      <c r="FJ73" s="268"/>
      <c r="FK73" s="268"/>
      <c r="FL73" s="268"/>
      <c r="FM73" s="268"/>
      <c r="FN73" s="268"/>
      <c r="FO73" s="268"/>
      <c r="FP73" s="268"/>
      <c r="FQ73" s="268"/>
      <c r="FR73" s="268"/>
      <c r="FS73" s="268"/>
      <c r="FT73" s="268"/>
      <c r="FU73" s="268"/>
      <c r="FV73" s="268"/>
      <c r="FW73" s="268"/>
      <c r="FX73" s="268"/>
      <c r="FY73" s="268"/>
      <c r="FZ73" s="268"/>
      <c r="GA73" s="268"/>
      <c r="GB73" s="268"/>
      <c r="GC73" s="268"/>
      <c r="GD73" s="268"/>
      <c r="GE73" s="268"/>
      <c r="GF73" s="268"/>
      <c r="GG73" s="268"/>
      <c r="GH73" s="268"/>
      <c r="GI73" s="268"/>
      <c r="GJ73" s="268"/>
      <c r="GK73" s="268"/>
      <c r="GL73" s="268"/>
      <c r="GM73" s="268"/>
      <c r="GN73" s="268"/>
      <c r="GO73" s="268"/>
      <c r="GP73" s="268"/>
      <c r="GQ73" s="268"/>
      <c r="GR73" s="268"/>
      <c r="GS73" s="268"/>
      <c r="GT73" s="268"/>
      <c r="GU73" s="268"/>
      <c r="GV73" s="268"/>
      <c r="GW73" s="268"/>
      <c r="GX73" s="268"/>
      <c r="GY73" s="268"/>
      <c r="GZ73" s="268"/>
      <c r="HA73" s="268"/>
      <c r="HB73" s="268"/>
      <c r="HC73" s="268"/>
      <c r="HD73" s="268"/>
      <c r="HE73" s="268"/>
      <c r="HF73" s="268"/>
      <c r="HG73" s="268"/>
      <c r="HH73" s="268"/>
      <c r="HI73" s="268"/>
      <c r="HJ73" s="268"/>
      <c r="HK73" s="268"/>
      <c r="HL73" s="268"/>
      <c r="HM73" s="268"/>
      <c r="HN73" s="268"/>
      <c r="HO73" s="268"/>
      <c r="HP73" s="268"/>
      <c r="HQ73" s="268"/>
      <c r="HR73" s="268"/>
      <c r="HS73" s="268"/>
      <c r="HT73" s="268"/>
      <c r="HU73" s="268"/>
      <c r="HV73" s="268"/>
      <c r="HW73" s="268"/>
      <c r="HX73" s="268"/>
      <c r="HY73" s="268"/>
      <c r="HZ73" s="268"/>
      <c r="IA73" s="268"/>
      <c r="IB73" s="268"/>
      <c r="IC73" s="268"/>
      <c r="ID73" s="268"/>
      <c r="IE73" s="268"/>
      <c r="IF73" s="268"/>
      <c r="IG73" s="268"/>
    </row>
    <row r="74" spans="1:241" ht="11.45" customHeight="1" x14ac:dyDescent="0.2">
      <c r="A74" s="268"/>
      <c r="B74" s="268"/>
      <c r="C74" s="268"/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  <c r="AF74" s="268"/>
      <c r="AG74" s="268"/>
      <c r="AH74" s="268"/>
      <c r="AI74" s="268"/>
      <c r="AJ74" s="268"/>
      <c r="AK74" s="268"/>
      <c r="AL74" s="268"/>
      <c r="AM74" s="268"/>
      <c r="AN74" s="268"/>
      <c r="AO74" s="268"/>
      <c r="AP74" s="268"/>
      <c r="AQ74" s="268"/>
      <c r="AR74" s="268"/>
      <c r="AS74" s="268"/>
      <c r="AT74" s="268"/>
      <c r="AU74" s="268"/>
      <c r="AV74" s="268"/>
      <c r="AW74" s="268"/>
      <c r="AX74" s="268"/>
      <c r="AY74" s="268"/>
      <c r="AZ74" s="268"/>
      <c r="BA74" s="268"/>
      <c r="BB74" s="268"/>
      <c r="BC74" s="268"/>
      <c r="BD74" s="268"/>
      <c r="BE74" s="268"/>
      <c r="BF74" s="268"/>
      <c r="BG74" s="268"/>
      <c r="BH74" s="268"/>
      <c r="BI74" s="268"/>
      <c r="BJ74" s="268"/>
      <c r="BK74" s="268"/>
      <c r="BL74" s="268"/>
      <c r="BM74" s="268"/>
      <c r="BN74" s="268"/>
      <c r="BO74" s="268"/>
      <c r="BP74" s="268"/>
      <c r="BQ74" s="268"/>
      <c r="BR74" s="268"/>
      <c r="BS74" s="268"/>
      <c r="BT74" s="268"/>
      <c r="BU74" s="268"/>
      <c r="BV74" s="268"/>
      <c r="BW74" s="268"/>
      <c r="BX74" s="268"/>
      <c r="BY74" s="268"/>
      <c r="BZ74" s="268"/>
      <c r="CA74" s="268"/>
      <c r="CB74" s="268"/>
      <c r="CC74" s="268"/>
      <c r="CD74" s="268"/>
      <c r="CE74" s="268"/>
      <c r="CF74" s="268"/>
      <c r="CG74" s="268"/>
      <c r="CH74" s="268"/>
      <c r="CI74" s="268"/>
      <c r="CJ74" s="268"/>
      <c r="CK74" s="268"/>
      <c r="CL74" s="268"/>
      <c r="CM74" s="268"/>
      <c r="CN74" s="268"/>
      <c r="CO74" s="268"/>
      <c r="CP74" s="268"/>
      <c r="CQ74" s="268"/>
      <c r="CR74" s="268"/>
      <c r="CS74" s="268"/>
      <c r="CT74" s="268"/>
      <c r="CU74" s="268"/>
      <c r="CV74" s="268"/>
      <c r="CW74" s="268"/>
      <c r="CX74" s="268"/>
      <c r="CY74" s="268"/>
      <c r="CZ74" s="268"/>
      <c r="DA74" s="268"/>
      <c r="DB74" s="268"/>
      <c r="DC74" s="268"/>
      <c r="DD74" s="268"/>
      <c r="DE74" s="268"/>
      <c r="DF74" s="268"/>
      <c r="DG74" s="268"/>
      <c r="DH74" s="268"/>
      <c r="DI74" s="268"/>
      <c r="DJ74" s="268"/>
      <c r="DK74" s="268"/>
      <c r="DL74" s="268"/>
      <c r="DM74" s="268"/>
      <c r="DN74" s="268"/>
      <c r="DO74" s="268"/>
      <c r="DP74" s="268"/>
      <c r="DQ74" s="268"/>
      <c r="DR74" s="268"/>
      <c r="DS74" s="268"/>
      <c r="DT74" s="268"/>
      <c r="DU74" s="268"/>
      <c r="DV74" s="268"/>
      <c r="DW74" s="268"/>
      <c r="DX74" s="268"/>
      <c r="DY74" s="268"/>
      <c r="DZ74" s="268"/>
      <c r="EA74" s="268"/>
      <c r="EB74" s="268"/>
      <c r="EC74" s="268"/>
      <c r="ED74" s="268"/>
      <c r="EE74" s="268"/>
      <c r="EF74" s="268"/>
      <c r="EG74" s="268"/>
      <c r="EH74" s="268"/>
      <c r="EI74" s="268"/>
      <c r="EJ74" s="268"/>
      <c r="EK74" s="268"/>
      <c r="EL74" s="268"/>
      <c r="EM74" s="268"/>
      <c r="EN74" s="268"/>
      <c r="EO74" s="268"/>
      <c r="EP74" s="268"/>
      <c r="EQ74" s="268"/>
      <c r="ER74" s="268"/>
      <c r="ES74" s="268"/>
      <c r="ET74" s="268"/>
      <c r="EU74" s="268"/>
      <c r="EV74" s="268"/>
      <c r="EW74" s="268"/>
      <c r="EX74" s="268"/>
      <c r="EY74" s="268"/>
      <c r="EZ74" s="268"/>
      <c r="FA74" s="268"/>
      <c r="FB74" s="268"/>
      <c r="FC74" s="268"/>
      <c r="FD74" s="268"/>
      <c r="FE74" s="268"/>
      <c r="FF74" s="268"/>
      <c r="FG74" s="268"/>
      <c r="FH74" s="268"/>
      <c r="FI74" s="268"/>
      <c r="FJ74" s="268"/>
      <c r="FK74" s="268"/>
      <c r="FL74" s="268"/>
      <c r="FM74" s="268"/>
      <c r="FN74" s="268"/>
      <c r="FO74" s="268"/>
      <c r="FP74" s="268"/>
      <c r="FQ74" s="268"/>
      <c r="FR74" s="268"/>
      <c r="FS74" s="268"/>
      <c r="FT74" s="268"/>
      <c r="FU74" s="268"/>
      <c r="FV74" s="268"/>
      <c r="FW74" s="268"/>
      <c r="FX74" s="268"/>
      <c r="FY74" s="268"/>
      <c r="FZ74" s="268"/>
      <c r="GA74" s="268"/>
      <c r="GB74" s="268"/>
      <c r="GC74" s="268"/>
      <c r="GD74" s="268"/>
      <c r="GE74" s="268"/>
      <c r="GF74" s="268"/>
      <c r="GG74" s="268"/>
      <c r="GH74" s="268"/>
      <c r="GI74" s="268"/>
      <c r="GJ74" s="268"/>
      <c r="GK74" s="268"/>
      <c r="GL74" s="268"/>
      <c r="GM74" s="268"/>
      <c r="GN74" s="268"/>
      <c r="GO74" s="268"/>
      <c r="GP74" s="268"/>
      <c r="GQ74" s="268"/>
      <c r="GR74" s="268"/>
      <c r="GS74" s="268"/>
      <c r="GT74" s="268"/>
      <c r="GU74" s="268"/>
      <c r="GV74" s="268"/>
      <c r="GW74" s="268"/>
      <c r="GX74" s="268"/>
      <c r="GY74" s="268"/>
      <c r="GZ74" s="268"/>
      <c r="HA74" s="268"/>
      <c r="HB74" s="268"/>
      <c r="HC74" s="268"/>
      <c r="HD74" s="268"/>
      <c r="HE74" s="268"/>
      <c r="HF74" s="268"/>
      <c r="HG74" s="268"/>
      <c r="HH74" s="268"/>
      <c r="HI74" s="268"/>
      <c r="HJ74" s="268"/>
      <c r="HK74" s="268"/>
      <c r="HL74" s="268"/>
      <c r="HM74" s="268"/>
      <c r="HN74" s="268"/>
      <c r="HO74" s="268"/>
      <c r="HP74" s="268"/>
      <c r="HQ74" s="268"/>
      <c r="HR74" s="268"/>
      <c r="HS74" s="268"/>
      <c r="HT74" s="268"/>
      <c r="HU74" s="268"/>
      <c r="HV74" s="268"/>
      <c r="HW74" s="268"/>
      <c r="HX74" s="268"/>
      <c r="HY74" s="268"/>
      <c r="HZ74" s="268"/>
      <c r="IA74" s="268"/>
      <c r="IB74" s="268"/>
      <c r="IC74" s="268"/>
      <c r="ID74" s="268"/>
      <c r="IE74" s="268"/>
      <c r="IF74" s="268"/>
      <c r="IG74" s="268"/>
    </row>
    <row r="75" spans="1:241" ht="11.45" customHeight="1" x14ac:dyDescent="0.2">
      <c r="A75" s="268"/>
      <c r="B75" s="268"/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8"/>
      <c r="AD75" s="268"/>
      <c r="AE75" s="268"/>
      <c r="AF75" s="268"/>
      <c r="AG75" s="268"/>
      <c r="AH75" s="268"/>
      <c r="AI75" s="268"/>
      <c r="AJ75" s="268"/>
      <c r="AK75" s="268"/>
      <c r="AL75" s="268"/>
      <c r="AM75" s="268"/>
      <c r="AN75" s="268"/>
      <c r="AO75" s="268"/>
      <c r="AP75" s="268"/>
      <c r="AQ75" s="268"/>
      <c r="AR75" s="268"/>
      <c r="AS75" s="268"/>
      <c r="AT75" s="268"/>
      <c r="AU75" s="268"/>
      <c r="AV75" s="268"/>
      <c r="AW75" s="268"/>
      <c r="AX75" s="268"/>
      <c r="AY75" s="268"/>
      <c r="AZ75" s="268"/>
      <c r="BA75" s="268"/>
      <c r="BB75" s="268"/>
      <c r="BC75" s="268"/>
      <c r="BD75" s="268"/>
      <c r="BE75" s="268"/>
      <c r="BF75" s="268"/>
      <c r="BG75" s="268"/>
      <c r="BH75" s="268"/>
      <c r="BI75" s="268"/>
      <c r="BJ75" s="268"/>
      <c r="BK75" s="268"/>
      <c r="BL75" s="268"/>
      <c r="BM75" s="268"/>
      <c r="BN75" s="268"/>
      <c r="BO75" s="268"/>
      <c r="BP75" s="268"/>
      <c r="BQ75" s="268"/>
      <c r="BR75" s="268"/>
      <c r="BS75" s="268"/>
      <c r="BT75" s="268"/>
      <c r="BU75" s="268"/>
      <c r="BV75" s="268"/>
      <c r="BW75" s="268"/>
      <c r="BX75" s="268"/>
      <c r="BY75" s="268"/>
      <c r="BZ75" s="268"/>
      <c r="CA75" s="268"/>
      <c r="CB75" s="268"/>
      <c r="CC75" s="268"/>
      <c r="CD75" s="268"/>
      <c r="CE75" s="268"/>
      <c r="CF75" s="268"/>
      <c r="CG75" s="268"/>
      <c r="CH75" s="268"/>
      <c r="CI75" s="268"/>
      <c r="CJ75" s="268"/>
      <c r="CK75" s="268"/>
      <c r="CL75" s="268"/>
      <c r="CM75" s="268"/>
      <c r="CN75" s="268"/>
      <c r="CO75" s="268"/>
      <c r="CP75" s="268"/>
      <c r="CQ75" s="268"/>
      <c r="CR75" s="268"/>
      <c r="CS75" s="268"/>
      <c r="CT75" s="268"/>
      <c r="CU75" s="268"/>
      <c r="CV75" s="268"/>
      <c r="CW75" s="268"/>
      <c r="CX75" s="268"/>
      <c r="CY75" s="268"/>
      <c r="CZ75" s="268"/>
      <c r="DA75" s="268"/>
      <c r="DB75" s="268"/>
      <c r="DC75" s="268"/>
      <c r="DD75" s="268"/>
      <c r="DE75" s="268"/>
      <c r="DF75" s="268"/>
      <c r="DG75" s="268"/>
      <c r="DH75" s="268"/>
      <c r="DI75" s="268"/>
      <c r="DJ75" s="268"/>
      <c r="DK75" s="268"/>
      <c r="DL75" s="268"/>
      <c r="DM75" s="268"/>
      <c r="DN75" s="268"/>
      <c r="DO75" s="268"/>
      <c r="DP75" s="268"/>
      <c r="DQ75" s="268"/>
      <c r="DR75" s="268"/>
      <c r="DS75" s="268"/>
      <c r="DT75" s="268"/>
      <c r="DU75" s="268"/>
      <c r="DV75" s="268"/>
      <c r="DW75" s="268"/>
      <c r="DX75" s="268"/>
      <c r="DY75" s="268"/>
      <c r="DZ75" s="268"/>
      <c r="EA75" s="268"/>
      <c r="EB75" s="268"/>
      <c r="EC75" s="268"/>
      <c r="ED75" s="268"/>
      <c r="EE75" s="268"/>
      <c r="EF75" s="268"/>
      <c r="EG75" s="268"/>
      <c r="EH75" s="268"/>
      <c r="EI75" s="268"/>
      <c r="EJ75" s="268"/>
      <c r="EK75" s="268"/>
      <c r="EL75" s="268"/>
      <c r="EM75" s="268"/>
      <c r="EN75" s="268"/>
      <c r="EO75" s="268"/>
      <c r="EP75" s="268"/>
      <c r="EQ75" s="268"/>
      <c r="ER75" s="268"/>
      <c r="ES75" s="268"/>
      <c r="ET75" s="268"/>
      <c r="EU75" s="268"/>
      <c r="EV75" s="268"/>
      <c r="EW75" s="268"/>
      <c r="EX75" s="268"/>
      <c r="EY75" s="268"/>
      <c r="EZ75" s="268"/>
      <c r="FA75" s="268"/>
      <c r="FB75" s="268"/>
      <c r="FC75" s="268"/>
      <c r="FD75" s="268"/>
      <c r="FE75" s="268"/>
      <c r="FF75" s="268"/>
      <c r="FG75" s="268"/>
      <c r="FH75" s="268"/>
      <c r="FI75" s="268"/>
      <c r="FJ75" s="268"/>
      <c r="FK75" s="268"/>
      <c r="FL75" s="268"/>
      <c r="FM75" s="268"/>
      <c r="FN75" s="268"/>
      <c r="FO75" s="268"/>
      <c r="FP75" s="268"/>
      <c r="FQ75" s="268"/>
      <c r="FR75" s="268"/>
      <c r="FS75" s="268"/>
      <c r="FT75" s="268"/>
      <c r="FU75" s="268"/>
      <c r="FV75" s="268"/>
      <c r="FW75" s="268"/>
      <c r="FX75" s="268"/>
      <c r="FY75" s="268"/>
      <c r="FZ75" s="268"/>
      <c r="GA75" s="268"/>
      <c r="GB75" s="268"/>
      <c r="GC75" s="268"/>
      <c r="GD75" s="268"/>
      <c r="GE75" s="268"/>
      <c r="GF75" s="268"/>
      <c r="GG75" s="268"/>
      <c r="GH75" s="268"/>
      <c r="GI75" s="268"/>
      <c r="GJ75" s="268"/>
      <c r="GK75" s="268"/>
      <c r="GL75" s="268"/>
      <c r="GM75" s="268"/>
      <c r="GN75" s="268"/>
      <c r="GO75" s="268"/>
      <c r="GP75" s="268"/>
      <c r="GQ75" s="268"/>
      <c r="GR75" s="268"/>
      <c r="GS75" s="268"/>
      <c r="GT75" s="268"/>
      <c r="GU75" s="268"/>
      <c r="GV75" s="268"/>
      <c r="GW75" s="268"/>
      <c r="GX75" s="268"/>
      <c r="GY75" s="268"/>
      <c r="GZ75" s="268"/>
      <c r="HA75" s="268"/>
      <c r="HB75" s="268"/>
      <c r="HC75" s="268"/>
      <c r="HD75" s="268"/>
      <c r="HE75" s="268"/>
      <c r="HF75" s="268"/>
      <c r="HG75" s="268"/>
      <c r="HH75" s="268"/>
      <c r="HI75" s="268"/>
      <c r="HJ75" s="268"/>
      <c r="HK75" s="268"/>
      <c r="HL75" s="268"/>
      <c r="HM75" s="268"/>
      <c r="HN75" s="268"/>
      <c r="HO75" s="268"/>
      <c r="HP75" s="268"/>
      <c r="HQ75" s="268"/>
      <c r="HR75" s="268"/>
      <c r="HS75" s="268"/>
      <c r="HT75" s="268"/>
      <c r="HU75" s="268"/>
      <c r="HV75" s="268"/>
      <c r="HW75" s="268"/>
      <c r="HX75" s="268"/>
      <c r="HY75" s="268"/>
      <c r="HZ75" s="268"/>
      <c r="IA75" s="268"/>
      <c r="IB75" s="268"/>
      <c r="IC75" s="268"/>
      <c r="ID75" s="268"/>
      <c r="IE75" s="268"/>
      <c r="IF75" s="268"/>
      <c r="IG75" s="268"/>
    </row>
    <row r="76" spans="1:241" ht="11.45" customHeight="1" x14ac:dyDescent="0.2">
      <c r="A76" s="268"/>
      <c r="B76" s="268"/>
      <c r="C76" s="268"/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268"/>
      <c r="AG76" s="268"/>
      <c r="AH76" s="268"/>
      <c r="AI76" s="268"/>
      <c r="AJ76" s="268"/>
      <c r="AK76" s="268"/>
      <c r="AL76" s="268"/>
      <c r="AM76" s="268"/>
      <c r="AN76" s="268"/>
      <c r="AO76" s="268"/>
      <c r="AP76" s="268"/>
      <c r="AQ76" s="268"/>
      <c r="AR76" s="268"/>
      <c r="AS76" s="268"/>
      <c r="AT76" s="268"/>
      <c r="AU76" s="268"/>
      <c r="AV76" s="268"/>
      <c r="AW76" s="268"/>
      <c r="AX76" s="268"/>
      <c r="AY76" s="268"/>
      <c r="AZ76" s="268"/>
      <c r="BA76" s="268"/>
      <c r="BB76" s="268"/>
      <c r="BC76" s="268"/>
      <c r="BD76" s="268"/>
      <c r="BE76" s="268"/>
      <c r="BF76" s="268"/>
      <c r="BG76" s="268"/>
      <c r="BH76" s="268"/>
      <c r="BI76" s="268"/>
      <c r="BJ76" s="268"/>
      <c r="BK76" s="268"/>
      <c r="BL76" s="268"/>
      <c r="BM76" s="268"/>
      <c r="BN76" s="268"/>
      <c r="BO76" s="268"/>
      <c r="BP76" s="268"/>
      <c r="BQ76" s="268"/>
      <c r="BR76" s="268"/>
      <c r="BS76" s="268"/>
      <c r="BT76" s="268"/>
      <c r="BU76" s="268"/>
      <c r="BV76" s="268"/>
      <c r="BW76" s="268"/>
      <c r="BX76" s="268"/>
      <c r="BY76" s="268"/>
      <c r="BZ76" s="268"/>
      <c r="CA76" s="268"/>
      <c r="CB76" s="268"/>
      <c r="CC76" s="268"/>
      <c r="CD76" s="268"/>
      <c r="CE76" s="268"/>
      <c r="CF76" s="268"/>
      <c r="CG76" s="268"/>
      <c r="CH76" s="268"/>
      <c r="CI76" s="268"/>
      <c r="CJ76" s="268"/>
      <c r="CK76" s="268"/>
      <c r="CL76" s="268"/>
      <c r="CM76" s="268"/>
      <c r="CN76" s="268"/>
      <c r="CO76" s="268"/>
      <c r="CP76" s="268"/>
      <c r="CQ76" s="268"/>
      <c r="CR76" s="268"/>
      <c r="CS76" s="268"/>
      <c r="CT76" s="268"/>
      <c r="CU76" s="268"/>
      <c r="CV76" s="268"/>
      <c r="CW76" s="268"/>
      <c r="CX76" s="268"/>
      <c r="CY76" s="268"/>
      <c r="CZ76" s="268"/>
      <c r="DA76" s="268"/>
      <c r="DB76" s="268"/>
      <c r="DC76" s="268"/>
      <c r="DD76" s="268"/>
      <c r="DE76" s="268"/>
      <c r="DF76" s="268"/>
      <c r="DG76" s="268"/>
      <c r="DH76" s="268"/>
      <c r="DI76" s="268"/>
      <c r="DJ76" s="268"/>
      <c r="DK76" s="268"/>
      <c r="DL76" s="268"/>
      <c r="DM76" s="268"/>
      <c r="DN76" s="268"/>
      <c r="DO76" s="268"/>
      <c r="DP76" s="268"/>
      <c r="DQ76" s="268"/>
      <c r="DR76" s="268"/>
      <c r="DS76" s="268"/>
      <c r="DT76" s="268"/>
      <c r="DU76" s="268"/>
      <c r="DV76" s="268"/>
      <c r="DW76" s="268"/>
      <c r="DX76" s="268"/>
      <c r="DY76" s="268"/>
      <c r="DZ76" s="268"/>
      <c r="EA76" s="268"/>
      <c r="EB76" s="268"/>
      <c r="EC76" s="268"/>
      <c r="ED76" s="268"/>
      <c r="EE76" s="268"/>
      <c r="EF76" s="268"/>
      <c r="EG76" s="268"/>
      <c r="EH76" s="268"/>
      <c r="EI76" s="268"/>
      <c r="EJ76" s="268"/>
      <c r="EK76" s="268"/>
      <c r="EL76" s="268"/>
      <c r="EM76" s="268"/>
      <c r="EN76" s="268"/>
      <c r="EO76" s="268"/>
      <c r="EP76" s="268"/>
      <c r="EQ76" s="268"/>
      <c r="ER76" s="268"/>
      <c r="ES76" s="268"/>
      <c r="ET76" s="268"/>
      <c r="EU76" s="268"/>
      <c r="EV76" s="268"/>
      <c r="EW76" s="268"/>
      <c r="EX76" s="268"/>
      <c r="EY76" s="268"/>
      <c r="EZ76" s="268"/>
      <c r="FA76" s="268"/>
      <c r="FB76" s="268"/>
      <c r="FC76" s="268"/>
      <c r="FD76" s="268"/>
      <c r="FE76" s="268"/>
      <c r="FF76" s="268"/>
      <c r="FG76" s="268"/>
      <c r="FH76" s="268"/>
      <c r="FI76" s="268"/>
      <c r="FJ76" s="268"/>
      <c r="FK76" s="268"/>
      <c r="FL76" s="268"/>
      <c r="FM76" s="268"/>
      <c r="FN76" s="268"/>
      <c r="FO76" s="268"/>
      <c r="FP76" s="268"/>
      <c r="FQ76" s="268"/>
      <c r="FR76" s="268"/>
      <c r="FS76" s="268"/>
      <c r="FT76" s="268"/>
      <c r="FU76" s="268"/>
      <c r="FV76" s="268"/>
      <c r="FW76" s="268"/>
      <c r="FX76" s="268"/>
      <c r="FY76" s="268"/>
      <c r="FZ76" s="268"/>
      <c r="GA76" s="268"/>
      <c r="GB76" s="268"/>
      <c r="GC76" s="268"/>
      <c r="GD76" s="268"/>
      <c r="GE76" s="268"/>
      <c r="GF76" s="268"/>
      <c r="GG76" s="268"/>
      <c r="GH76" s="268"/>
      <c r="GI76" s="268"/>
      <c r="GJ76" s="268"/>
      <c r="GK76" s="268"/>
      <c r="GL76" s="268"/>
      <c r="GM76" s="268"/>
      <c r="GN76" s="268"/>
      <c r="GO76" s="268"/>
      <c r="GP76" s="268"/>
      <c r="GQ76" s="268"/>
      <c r="GR76" s="268"/>
      <c r="GS76" s="268"/>
      <c r="GT76" s="268"/>
      <c r="GU76" s="268"/>
      <c r="GV76" s="268"/>
      <c r="GW76" s="268"/>
      <c r="GX76" s="268"/>
      <c r="GY76" s="268"/>
      <c r="GZ76" s="268"/>
      <c r="HA76" s="268"/>
      <c r="HB76" s="268"/>
      <c r="HC76" s="268"/>
      <c r="HD76" s="268"/>
      <c r="HE76" s="268"/>
      <c r="HF76" s="268"/>
      <c r="HG76" s="268"/>
      <c r="HH76" s="268"/>
      <c r="HI76" s="268"/>
      <c r="HJ76" s="268"/>
      <c r="HK76" s="268"/>
      <c r="HL76" s="268"/>
      <c r="HM76" s="268"/>
      <c r="HN76" s="268"/>
      <c r="HO76" s="268"/>
      <c r="HP76" s="268"/>
      <c r="HQ76" s="268"/>
      <c r="HR76" s="268"/>
      <c r="HS76" s="268"/>
      <c r="HT76" s="268"/>
      <c r="HU76" s="268"/>
      <c r="HV76" s="268"/>
      <c r="HW76" s="268"/>
      <c r="HX76" s="268"/>
      <c r="HY76" s="268"/>
      <c r="HZ76" s="268"/>
      <c r="IA76" s="268"/>
      <c r="IB76" s="268"/>
      <c r="IC76" s="268"/>
      <c r="ID76" s="268"/>
      <c r="IE76" s="268"/>
      <c r="IF76" s="268"/>
      <c r="IG76" s="268"/>
    </row>
    <row r="77" spans="1:241" ht="11.45" customHeight="1" x14ac:dyDescent="0.2">
      <c r="A77" s="268"/>
      <c r="B77" s="268"/>
      <c r="C77" s="268"/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  <c r="X77" s="268"/>
      <c r="Y77" s="268"/>
      <c r="Z77" s="268"/>
      <c r="AA77" s="268"/>
      <c r="AB77" s="268"/>
      <c r="AC77" s="268"/>
      <c r="AD77" s="268"/>
      <c r="AE77" s="268"/>
      <c r="AF77" s="268"/>
      <c r="AG77" s="268"/>
      <c r="AH77" s="268"/>
      <c r="AI77" s="268"/>
      <c r="AJ77" s="268"/>
      <c r="AK77" s="268"/>
      <c r="AL77" s="268"/>
      <c r="AM77" s="268"/>
      <c r="AN77" s="268"/>
      <c r="AO77" s="268"/>
      <c r="AP77" s="268"/>
      <c r="AQ77" s="268"/>
      <c r="AR77" s="268"/>
      <c r="AS77" s="268"/>
      <c r="AT77" s="268"/>
      <c r="AU77" s="268"/>
      <c r="AV77" s="268"/>
      <c r="AW77" s="268"/>
      <c r="AX77" s="268"/>
      <c r="AY77" s="268"/>
      <c r="AZ77" s="268"/>
      <c r="BA77" s="268"/>
      <c r="BB77" s="268"/>
      <c r="BC77" s="268"/>
      <c r="BD77" s="268"/>
      <c r="BE77" s="268"/>
      <c r="BF77" s="268"/>
      <c r="BG77" s="268"/>
      <c r="BH77" s="268"/>
      <c r="BI77" s="268"/>
      <c r="BJ77" s="268"/>
      <c r="BK77" s="268"/>
      <c r="BL77" s="268"/>
      <c r="BM77" s="268"/>
      <c r="BN77" s="268"/>
      <c r="BO77" s="268"/>
      <c r="BP77" s="268"/>
      <c r="BQ77" s="268"/>
      <c r="BR77" s="268"/>
      <c r="BS77" s="268"/>
      <c r="BT77" s="268"/>
      <c r="BU77" s="268"/>
      <c r="BV77" s="268"/>
      <c r="BW77" s="268"/>
      <c r="BX77" s="268"/>
      <c r="BY77" s="268"/>
      <c r="BZ77" s="268"/>
      <c r="CA77" s="268"/>
      <c r="CB77" s="268"/>
      <c r="CC77" s="268"/>
      <c r="CD77" s="268"/>
      <c r="CE77" s="268"/>
      <c r="CF77" s="268"/>
      <c r="CG77" s="268"/>
      <c r="CH77" s="268"/>
      <c r="CI77" s="268"/>
      <c r="CJ77" s="268"/>
      <c r="CK77" s="268"/>
      <c r="CL77" s="268"/>
      <c r="CM77" s="268"/>
      <c r="CN77" s="268"/>
      <c r="CO77" s="268"/>
      <c r="CP77" s="268"/>
      <c r="CQ77" s="268"/>
      <c r="CR77" s="268"/>
      <c r="CS77" s="268"/>
      <c r="CT77" s="268"/>
      <c r="CU77" s="268"/>
      <c r="CV77" s="268"/>
      <c r="CW77" s="268"/>
      <c r="CX77" s="268"/>
      <c r="CY77" s="268"/>
      <c r="CZ77" s="268"/>
      <c r="DA77" s="268"/>
      <c r="DB77" s="268"/>
      <c r="DC77" s="268"/>
      <c r="DD77" s="268"/>
      <c r="DE77" s="268"/>
      <c r="DF77" s="268"/>
      <c r="DG77" s="268"/>
      <c r="DH77" s="268"/>
      <c r="DI77" s="268"/>
      <c r="DJ77" s="268"/>
      <c r="DK77" s="268"/>
      <c r="DL77" s="268"/>
      <c r="DM77" s="268"/>
      <c r="DN77" s="268"/>
      <c r="DO77" s="268"/>
      <c r="DP77" s="268"/>
      <c r="DQ77" s="268"/>
      <c r="DR77" s="268"/>
      <c r="DS77" s="268"/>
      <c r="DT77" s="268"/>
      <c r="DU77" s="268"/>
      <c r="DV77" s="268"/>
      <c r="DW77" s="268"/>
      <c r="DX77" s="268"/>
      <c r="DY77" s="268"/>
      <c r="DZ77" s="268"/>
      <c r="EA77" s="268"/>
      <c r="EB77" s="268"/>
      <c r="EC77" s="268"/>
      <c r="ED77" s="268"/>
      <c r="EE77" s="268"/>
      <c r="EF77" s="268"/>
      <c r="EG77" s="268"/>
      <c r="EH77" s="268"/>
      <c r="EI77" s="268"/>
      <c r="EJ77" s="268"/>
      <c r="EK77" s="268"/>
      <c r="EL77" s="268"/>
      <c r="EM77" s="268"/>
      <c r="EN77" s="268"/>
      <c r="EO77" s="268"/>
      <c r="EP77" s="268"/>
      <c r="EQ77" s="268"/>
      <c r="ER77" s="268"/>
      <c r="ES77" s="268"/>
      <c r="ET77" s="268"/>
      <c r="EU77" s="268"/>
      <c r="EV77" s="268"/>
      <c r="EW77" s="268"/>
      <c r="EX77" s="268"/>
      <c r="EY77" s="268"/>
      <c r="EZ77" s="268"/>
      <c r="FA77" s="268"/>
      <c r="FB77" s="268"/>
      <c r="FC77" s="268"/>
      <c r="FD77" s="268"/>
      <c r="FE77" s="268"/>
      <c r="FF77" s="268"/>
      <c r="FG77" s="268"/>
      <c r="FH77" s="268"/>
      <c r="FI77" s="268"/>
      <c r="FJ77" s="268"/>
      <c r="FK77" s="268"/>
      <c r="FL77" s="268"/>
      <c r="FM77" s="268"/>
      <c r="FN77" s="268"/>
      <c r="FO77" s="268"/>
      <c r="FP77" s="268"/>
      <c r="FQ77" s="268"/>
      <c r="FR77" s="268"/>
      <c r="FS77" s="268"/>
      <c r="FT77" s="268"/>
      <c r="FU77" s="268"/>
      <c r="FV77" s="268"/>
      <c r="FW77" s="268"/>
      <c r="FX77" s="268"/>
      <c r="FY77" s="268"/>
      <c r="FZ77" s="268"/>
      <c r="GA77" s="268"/>
      <c r="GB77" s="268"/>
      <c r="GC77" s="268"/>
      <c r="GD77" s="268"/>
      <c r="GE77" s="268"/>
      <c r="GF77" s="268"/>
      <c r="GG77" s="268"/>
      <c r="GH77" s="268"/>
      <c r="GI77" s="268"/>
      <c r="GJ77" s="268"/>
      <c r="GK77" s="268"/>
      <c r="GL77" s="268"/>
      <c r="GM77" s="268"/>
      <c r="GN77" s="268"/>
      <c r="GO77" s="268"/>
      <c r="GP77" s="268"/>
      <c r="GQ77" s="268"/>
      <c r="GR77" s="268"/>
      <c r="GS77" s="268"/>
      <c r="GT77" s="268"/>
      <c r="GU77" s="268"/>
      <c r="GV77" s="268"/>
      <c r="GW77" s="268"/>
      <c r="GX77" s="268"/>
      <c r="GY77" s="268"/>
      <c r="GZ77" s="268"/>
      <c r="HA77" s="268"/>
      <c r="HB77" s="268"/>
      <c r="HC77" s="268"/>
      <c r="HD77" s="268"/>
      <c r="HE77" s="268"/>
      <c r="HF77" s="268"/>
      <c r="HG77" s="268"/>
      <c r="HH77" s="268"/>
      <c r="HI77" s="268"/>
      <c r="HJ77" s="268"/>
      <c r="HK77" s="268"/>
      <c r="HL77" s="268"/>
      <c r="HM77" s="268"/>
      <c r="HN77" s="268"/>
      <c r="HO77" s="268"/>
      <c r="HP77" s="268"/>
      <c r="HQ77" s="268"/>
      <c r="HR77" s="268"/>
      <c r="HS77" s="268"/>
      <c r="HT77" s="268"/>
      <c r="HU77" s="268"/>
      <c r="HV77" s="268"/>
      <c r="HW77" s="268"/>
      <c r="HX77" s="268"/>
      <c r="HY77" s="268"/>
      <c r="HZ77" s="268"/>
      <c r="IA77" s="268"/>
      <c r="IB77" s="268"/>
      <c r="IC77" s="268"/>
      <c r="ID77" s="268"/>
      <c r="IE77" s="268"/>
      <c r="IF77" s="268"/>
      <c r="IG77" s="268"/>
    </row>
    <row r="78" spans="1:241" ht="11.45" customHeight="1" x14ac:dyDescent="0.2">
      <c r="A78" s="268"/>
      <c r="B78" s="268"/>
      <c r="C78" s="268"/>
      <c r="D78" s="268"/>
      <c r="E78" s="268"/>
      <c r="F78" s="268"/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  <c r="X78" s="268"/>
      <c r="Y78" s="268"/>
      <c r="Z78" s="268"/>
      <c r="AA78" s="268"/>
      <c r="AB78" s="268"/>
      <c r="AC78" s="268"/>
      <c r="AD78" s="268"/>
      <c r="AE78" s="268"/>
      <c r="AF78" s="268"/>
      <c r="AG78" s="268"/>
      <c r="AH78" s="268"/>
      <c r="AI78" s="268"/>
      <c r="AJ78" s="268"/>
      <c r="AK78" s="268"/>
      <c r="AL78" s="268"/>
      <c r="AM78" s="268"/>
      <c r="AN78" s="268"/>
      <c r="AO78" s="268"/>
      <c r="AP78" s="268"/>
      <c r="AQ78" s="268"/>
      <c r="AR78" s="268"/>
      <c r="AS78" s="268"/>
      <c r="AT78" s="268"/>
      <c r="AU78" s="268"/>
      <c r="AV78" s="268"/>
      <c r="AW78" s="268"/>
      <c r="AX78" s="268"/>
      <c r="AY78" s="268"/>
      <c r="AZ78" s="268"/>
      <c r="BA78" s="268"/>
      <c r="BB78" s="268"/>
      <c r="BC78" s="268"/>
      <c r="BD78" s="268"/>
      <c r="BE78" s="268"/>
      <c r="BF78" s="268"/>
      <c r="BG78" s="268"/>
      <c r="BH78" s="268"/>
      <c r="BI78" s="268"/>
      <c r="BJ78" s="268"/>
      <c r="BK78" s="268"/>
      <c r="BL78" s="268"/>
      <c r="BM78" s="268"/>
      <c r="BN78" s="268"/>
      <c r="BO78" s="268"/>
      <c r="BP78" s="268"/>
      <c r="BQ78" s="268"/>
      <c r="BR78" s="268"/>
      <c r="BS78" s="268"/>
      <c r="BT78" s="268"/>
      <c r="BU78" s="268"/>
      <c r="BV78" s="268"/>
      <c r="BW78" s="268"/>
      <c r="BX78" s="268"/>
      <c r="BY78" s="268"/>
      <c r="BZ78" s="268"/>
      <c r="CA78" s="268"/>
      <c r="CB78" s="268"/>
      <c r="CC78" s="268"/>
      <c r="CD78" s="268"/>
      <c r="CE78" s="268"/>
      <c r="CF78" s="268"/>
      <c r="CG78" s="268"/>
      <c r="CH78" s="268"/>
      <c r="CI78" s="268"/>
      <c r="CJ78" s="268"/>
      <c r="CK78" s="268"/>
      <c r="CL78" s="268"/>
      <c r="CM78" s="268"/>
      <c r="CN78" s="268"/>
      <c r="CO78" s="268"/>
      <c r="CP78" s="268"/>
      <c r="CQ78" s="268"/>
      <c r="CR78" s="268"/>
      <c r="CS78" s="268"/>
      <c r="CT78" s="268"/>
      <c r="CU78" s="268"/>
      <c r="CV78" s="268"/>
      <c r="CW78" s="268"/>
      <c r="CX78" s="268"/>
      <c r="CY78" s="268"/>
      <c r="CZ78" s="268"/>
      <c r="DA78" s="268"/>
      <c r="DB78" s="268"/>
      <c r="DC78" s="268"/>
      <c r="DD78" s="268"/>
      <c r="DE78" s="268"/>
      <c r="DF78" s="268"/>
      <c r="DG78" s="268"/>
      <c r="DH78" s="268"/>
      <c r="DI78" s="268"/>
      <c r="DJ78" s="268"/>
      <c r="DK78" s="268"/>
      <c r="DL78" s="268"/>
      <c r="DM78" s="268"/>
      <c r="DN78" s="268"/>
      <c r="DO78" s="268"/>
      <c r="DP78" s="268"/>
      <c r="DQ78" s="268"/>
      <c r="DR78" s="268"/>
      <c r="DS78" s="268"/>
      <c r="DT78" s="268"/>
      <c r="DU78" s="268"/>
      <c r="DV78" s="268"/>
      <c r="DW78" s="268"/>
      <c r="DX78" s="268"/>
      <c r="DY78" s="268"/>
      <c r="DZ78" s="268"/>
      <c r="EA78" s="268"/>
      <c r="EB78" s="268"/>
      <c r="EC78" s="268"/>
      <c r="ED78" s="268"/>
      <c r="EE78" s="268"/>
      <c r="EF78" s="268"/>
      <c r="EG78" s="268"/>
      <c r="EH78" s="268"/>
      <c r="EI78" s="268"/>
      <c r="EJ78" s="268"/>
      <c r="EK78" s="268"/>
      <c r="EL78" s="268"/>
      <c r="EM78" s="268"/>
      <c r="EN78" s="268"/>
      <c r="EO78" s="268"/>
      <c r="EP78" s="268"/>
      <c r="EQ78" s="268"/>
      <c r="ER78" s="268"/>
      <c r="ES78" s="268"/>
      <c r="ET78" s="268"/>
      <c r="EU78" s="268"/>
      <c r="EV78" s="268"/>
      <c r="EW78" s="268"/>
      <c r="EX78" s="268"/>
      <c r="EY78" s="268"/>
      <c r="EZ78" s="268"/>
      <c r="FA78" s="268"/>
      <c r="FB78" s="268"/>
      <c r="FC78" s="268"/>
      <c r="FD78" s="268"/>
      <c r="FE78" s="268"/>
      <c r="FF78" s="268"/>
      <c r="FG78" s="268"/>
      <c r="FH78" s="268"/>
      <c r="FI78" s="268"/>
      <c r="FJ78" s="268"/>
      <c r="FK78" s="268"/>
      <c r="FL78" s="268"/>
      <c r="FM78" s="268"/>
      <c r="FN78" s="268"/>
      <c r="FO78" s="268"/>
      <c r="FP78" s="268"/>
      <c r="FQ78" s="268"/>
      <c r="FR78" s="268"/>
      <c r="FS78" s="268"/>
      <c r="FT78" s="268"/>
      <c r="FU78" s="268"/>
      <c r="FV78" s="268"/>
      <c r="FW78" s="268"/>
      <c r="FX78" s="268"/>
      <c r="FY78" s="268"/>
      <c r="FZ78" s="268"/>
      <c r="GA78" s="268"/>
      <c r="GB78" s="268"/>
      <c r="GC78" s="268"/>
      <c r="GD78" s="268"/>
      <c r="GE78" s="268"/>
      <c r="GF78" s="268"/>
      <c r="GG78" s="268"/>
      <c r="GH78" s="268"/>
      <c r="GI78" s="268"/>
      <c r="GJ78" s="268"/>
      <c r="GK78" s="268"/>
      <c r="GL78" s="268"/>
      <c r="GM78" s="268"/>
      <c r="GN78" s="268"/>
      <c r="GO78" s="268"/>
      <c r="GP78" s="268"/>
      <c r="GQ78" s="268"/>
      <c r="GR78" s="268"/>
      <c r="GS78" s="268"/>
      <c r="GT78" s="268"/>
      <c r="GU78" s="268"/>
      <c r="GV78" s="268"/>
      <c r="GW78" s="268"/>
      <c r="GX78" s="268"/>
      <c r="GY78" s="268"/>
      <c r="GZ78" s="268"/>
      <c r="HA78" s="268"/>
      <c r="HB78" s="268"/>
      <c r="HC78" s="268"/>
      <c r="HD78" s="268"/>
      <c r="HE78" s="268"/>
      <c r="HF78" s="268"/>
      <c r="HG78" s="268"/>
      <c r="HH78" s="268"/>
      <c r="HI78" s="268"/>
      <c r="HJ78" s="268"/>
      <c r="HK78" s="268"/>
      <c r="HL78" s="268"/>
      <c r="HM78" s="268"/>
      <c r="HN78" s="268"/>
      <c r="HO78" s="268"/>
      <c r="HP78" s="268"/>
      <c r="HQ78" s="268"/>
      <c r="HR78" s="268"/>
      <c r="HS78" s="268"/>
      <c r="HT78" s="268"/>
      <c r="HU78" s="268"/>
      <c r="HV78" s="268"/>
      <c r="HW78" s="268"/>
      <c r="HX78" s="268"/>
      <c r="HY78" s="268"/>
      <c r="HZ78" s="268"/>
      <c r="IA78" s="268"/>
      <c r="IB78" s="268"/>
      <c r="IC78" s="268"/>
      <c r="ID78" s="268"/>
      <c r="IE78" s="268"/>
      <c r="IF78" s="268"/>
      <c r="IG78" s="268"/>
    </row>
    <row r="79" spans="1:241" ht="11.45" customHeight="1" x14ac:dyDescent="0.2">
      <c r="A79" s="268"/>
      <c r="B79" s="268"/>
      <c r="C79" s="268"/>
      <c r="D79" s="268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  <c r="X79" s="268"/>
      <c r="Y79" s="268"/>
      <c r="Z79" s="268"/>
      <c r="AA79" s="268"/>
      <c r="AB79" s="268"/>
      <c r="AC79" s="268"/>
      <c r="AD79" s="268"/>
      <c r="AE79" s="268"/>
      <c r="AF79" s="268"/>
      <c r="AG79" s="268"/>
      <c r="AH79" s="268"/>
      <c r="AI79" s="268"/>
      <c r="AJ79" s="268"/>
      <c r="AK79" s="268"/>
      <c r="AL79" s="268"/>
      <c r="AM79" s="268"/>
      <c r="AN79" s="268"/>
      <c r="AO79" s="268"/>
      <c r="AP79" s="268"/>
      <c r="AQ79" s="268"/>
      <c r="AR79" s="268"/>
      <c r="AS79" s="268"/>
      <c r="AT79" s="268"/>
      <c r="AU79" s="268"/>
      <c r="AV79" s="268"/>
      <c r="AW79" s="268"/>
      <c r="AX79" s="268"/>
      <c r="AY79" s="268"/>
      <c r="AZ79" s="268"/>
      <c r="BA79" s="268"/>
      <c r="BB79" s="268"/>
      <c r="BC79" s="268"/>
      <c r="BD79" s="268"/>
      <c r="BE79" s="268"/>
      <c r="BF79" s="268"/>
      <c r="BG79" s="268"/>
      <c r="BH79" s="268"/>
      <c r="BI79" s="268"/>
      <c r="BJ79" s="268"/>
      <c r="BK79" s="268"/>
      <c r="BL79" s="268"/>
      <c r="BM79" s="268"/>
      <c r="BN79" s="268"/>
      <c r="BO79" s="268"/>
      <c r="BP79" s="268"/>
      <c r="BQ79" s="268"/>
      <c r="BR79" s="268"/>
      <c r="BS79" s="268"/>
      <c r="BT79" s="268"/>
      <c r="BU79" s="268"/>
      <c r="BV79" s="268"/>
      <c r="BW79" s="268"/>
      <c r="BX79" s="268"/>
      <c r="BY79" s="268"/>
      <c r="BZ79" s="268"/>
      <c r="CA79" s="268"/>
      <c r="CB79" s="268"/>
      <c r="CC79" s="268"/>
      <c r="CD79" s="268"/>
      <c r="CE79" s="268"/>
      <c r="CF79" s="268"/>
      <c r="CG79" s="268"/>
      <c r="CH79" s="268"/>
      <c r="CI79" s="268"/>
      <c r="CJ79" s="268"/>
      <c r="CK79" s="268"/>
      <c r="CL79" s="268"/>
      <c r="CM79" s="268"/>
      <c r="CN79" s="268"/>
      <c r="CO79" s="268"/>
      <c r="CP79" s="268"/>
      <c r="CQ79" s="268"/>
      <c r="CR79" s="268"/>
      <c r="CS79" s="268"/>
      <c r="CT79" s="268"/>
      <c r="CU79" s="268"/>
      <c r="CV79" s="268"/>
      <c r="CW79" s="268"/>
      <c r="CX79" s="268"/>
      <c r="CY79" s="268"/>
      <c r="CZ79" s="268"/>
      <c r="DA79" s="268"/>
      <c r="DB79" s="268"/>
      <c r="DC79" s="268"/>
      <c r="DD79" s="268"/>
      <c r="DE79" s="268"/>
      <c r="DF79" s="268"/>
      <c r="DG79" s="268"/>
      <c r="DH79" s="268"/>
      <c r="DI79" s="268"/>
      <c r="DJ79" s="268"/>
      <c r="DK79" s="268"/>
      <c r="DL79" s="268"/>
      <c r="DM79" s="268"/>
      <c r="DN79" s="268"/>
      <c r="DO79" s="268"/>
      <c r="DP79" s="268"/>
      <c r="DQ79" s="268"/>
      <c r="DR79" s="268"/>
      <c r="DS79" s="268"/>
      <c r="DT79" s="268"/>
      <c r="DU79" s="268"/>
      <c r="DV79" s="268"/>
      <c r="DW79" s="268"/>
      <c r="DX79" s="268"/>
      <c r="DY79" s="268"/>
      <c r="DZ79" s="268"/>
      <c r="EA79" s="268"/>
      <c r="EB79" s="268"/>
      <c r="EC79" s="268"/>
      <c r="ED79" s="268"/>
      <c r="EE79" s="268"/>
      <c r="EF79" s="268"/>
      <c r="EG79" s="268"/>
      <c r="EH79" s="268"/>
      <c r="EI79" s="268"/>
      <c r="EJ79" s="268"/>
      <c r="EK79" s="268"/>
      <c r="EL79" s="268"/>
      <c r="EM79" s="268"/>
      <c r="EN79" s="268"/>
      <c r="EO79" s="268"/>
      <c r="EP79" s="268"/>
      <c r="EQ79" s="268"/>
      <c r="ER79" s="268"/>
      <c r="ES79" s="268"/>
      <c r="ET79" s="268"/>
      <c r="EU79" s="268"/>
      <c r="EV79" s="268"/>
      <c r="EW79" s="268"/>
      <c r="EX79" s="268"/>
      <c r="EY79" s="268"/>
      <c r="EZ79" s="268"/>
      <c r="FA79" s="268"/>
      <c r="FB79" s="268"/>
      <c r="FC79" s="268"/>
      <c r="FD79" s="268"/>
      <c r="FE79" s="268"/>
      <c r="FF79" s="268"/>
      <c r="FG79" s="268"/>
      <c r="FH79" s="268"/>
      <c r="FI79" s="268"/>
      <c r="FJ79" s="268"/>
      <c r="FK79" s="268"/>
      <c r="FL79" s="268"/>
      <c r="FM79" s="268"/>
      <c r="FN79" s="268"/>
      <c r="FO79" s="268"/>
      <c r="FP79" s="268"/>
      <c r="FQ79" s="268"/>
      <c r="FR79" s="268"/>
      <c r="FS79" s="268"/>
      <c r="FT79" s="268"/>
      <c r="FU79" s="268"/>
      <c r="FV79" s="268"/>
      <c r="FW79" s="268"/>
      <c r="FX79" s="268"/>
      <c r="FY79" s="268"/>
      <c r="FZ79" s="268"/>
      <c r="GA79" s="268"/>
      <c r="GB79" s="268"/>
      <c r="GC79" s="268"/>
      <c r="GD79" s="268"/>
      <c r="GE79" s="268"/>
      <c r="GF79" s="268"/>
      <c r="GG79" s="268"/>
      <c r="GH79" s="268"/>
      <c r="GI79" s="268"/>
      <c r="GJ79" s="268"/>
      <c r="GK79" s="268"/>
      <c r="GL79" s="268"/>
      <c r="GM79" s="268"/>
      <c r="GN79" s="268"/>
      <c r="GO79" s="268"/>
      <c r="GP79" s="268"/>
      <c r="GQ79" s="268"/>
      <c r="GR79" s="268"/>
      <c r="GS79" s="268"/>
      <c r="GT79" s="268"/>
      <c r="GU79" s="268"/>
      <c r="GV79" s="268"/>
      <c r="GW79" s="268"/>
      <c r="GX79" s="268"/>
      <c r="GY79" s="268"/>
      <c r="GZ79" s="268"/>
      <c r="HA79" s="268"/>
      <c r="HB79" s="268"/>
      <c r="HC79" s="268"/>
      <c r="HD79" s="268"/>
      <c r="HE79" s="268"/>
      <c r="HF79" s="268"/>
      <c r="HG79" s="268"/>
      <c r="HH79" s="268"/>
      <c r="HI79" s="268"/>
      <c r="HJ79" s="268"/>
      <c r="HK79" s="268"/>
      <c r="HL79" s="268"/>
      <c r="HM79" s="268"/>
      <c r="HN79" s="268"/>
      <c r="HO79" s="268"/>
      <c r="HP79" s="268"/>
      <c r="HQ79" s="268"/>
      <c r="HR79" s="268"/>
      <c r="HS79" s="268"/>
      <c r="HT79" s="268"/>
      <c r="HU79" s="268"/>
      <c r="HV79" s="268"/>
      <c r="HW79" s="268"/>
      <c r="HX79" s="268"/>
      <c r="HY79" s="268"/>
      <c r="HZ79" s="268"/>
      <c r="IA79" s="268"/>
      <c r="IB79" s="268"/>
      <c r="IC79" s="268"/>
      <c r="ID79" s="268"/>
      <c r="IE79" s="268"/>
      <c r="IF79" s="268"/>
      <c r="IG79" s="268"/>
    </row>
    <row r="80" spans="1:241" ht="11.45" customHeight="1" x14ac:dyDescent="0.2">
      <c r="A80" s="268"/>
      <c r="X80" s="268"/>
      <c r="Y80" s="268"/>
      <c r="Z80" s="268"/>
      <c r="AA80" s="268"/>
      <c r="AB80" s="268"/>
      <c r="AC80" s="268"/>
      <c r="AD80" s="268"/>
      <c r="AE80" s="268"/>
      <c r="AF80" s="268"/>
      <c r="AG80" s="268"/>
      <c r="AH80" s="268"/>
      <c r="AI80" s="268"/>
      <c r="AJ80" s="268"/>
      <c r="AK80" s="268"/>
      <c r="AL80" s="268"/>
      <c r="AM80" s="268"/>
      <c r="AN80" s="268"/>
      <c r="AO80" s="268"/>
      <c r="AQ80" s="268"/>
      <c r="AR80" s="268"/>
      <c r="AS80" s="268"/>
      <c r="AT80" s="268"/>
      <c r="AU80" s="268"/>
      <c r="AV80" s="268"/>
      <c r="AW80" s="268"/>
      <c r="AX80" s="268"/>
      <c r="AY80" s="268"/>
      <c r="AZ80" s="268"/>
      <c r="BA80" s="268"/>
      <c r="BB80" s="268"/>
      <c r="BC80" s="268"/>
      <c r="BD80" s="268"/>
      <c r="BE80" s="268"/>
      <c r="BF80" s="268"/>
      <c r="BG80" s="268"/>
      <c r="BH80" s="268"/>
      <c r="BI80" s="268"/>
      <c r="BJ80" s="268"/>
      <c r="BK80" s="268"/>
      <c r="BL80" s="268"/>
      <c r="BM80" s="268"/>
      <c r="BN80" s="268"/>
      <c r="BO80" s="268"/>
      <c r="BP80" s="268"/>
      <c r="BQ80" s="268"/>
      <c r="BR80" s="268"/>
      <c r="BS80" s="268"/>
      <c r="BT80" s="268"/>
      <c r="BU80" s="268"/>
      <c r="BV80" s="268"/>
      <c r="BW80" s="268"/>
      <c r="BX80" s="268"/>
      <c r="BY80" s="268"/>
      <c r="BZ80" s="268"/>
      <c r="CA80" s="268"/>
      <c r="CB80" s="268"/>
      <c r="CC80" s="268"/>
      <c r="CD80" s="268"/>
      <c r="CE80" s="268"/>
      <c r="CF80" s="268"/>
      <c r="CG80" s="268"/>
      <c r="CH80" s="268"/>
      <c r="CI80" s="268"/>
      <c r="CJ80" s="268"/>
      <c r="CK80" s="268"/>
      <c r="CL80" s="268"/>
      <c r="CM80" s="268"/>
      <c r="CN80" s="268"/>
      <c r="CO80" s="268"/>
      <c r="CP80" s="268"/>
      <c r="CQ80" s="268"/>
      <c r="CR80" s="268"/>
      <c r="CS80" s="268"/>
      <c r="CT80" s="268"/>
      <c r="CU80" s="268"/>
      <c r="CV80" s="268"/>
      <c r="CW80" s="268"/>
      <c r="CX80" s="268"/>
      <c r="CY80" s="268"/>
      <c r="CZ80" s="268"/>
      <c r="DA80" s="268"/>
      <c r="DB80" s="268"/>
      <c r="DC80" s="268"/>
      <c r="DD80" s="268"/>
      <c r="DE80" s="268"/>
      <c r="DF80" s="268"/>
      <c r="DG80" s="268"/>
      <c r="DH80" s="268"/>
      <c r="DI80" s="268"/>
      <c r="DJ80" s="268"/>
      <c r="DK80" s="268"/>
      <c r="DL80" s="268"/>
      <c r="DM80" s="268"/>
      <c r="DN80" s="268"/>
      <c r="DO80" s="268"/>
      <c r="DP80" s="268"/>
      <c r="DQ80" s="268"/>
      <c r="DR80" s="268"/>
      <c r="DS80" s="268"/>
      <c r="DT80" s="268"/>
      <c r="DU80" s="268"/>
      <c r="DV80" s="268"/>
      <c r="DW80" s="268"/>
      <c r="DX80" s="268"/>
      <c r="DY80" s="268"/>
      <c r="DZ80" s="268"/>
      <c r="EA80" s="268"/>
      <c r="EB80" s="268"/>
      <c r="EC80" s="268"/>
      <c r="ED80" s="268"/>
      <c r="EE80" s="268"/>
      <c r="EF80" s="268"/>
      <c r="EG80" s="268"/>
      <c r="EH80" s="268"/>
      <c r="EI80" s="268"/>
      <c r="EJ80" s="268"/>
      <c r="EK80" s="268"/>
      <c r="EL80" s="268"/>
      <c r="EM80" s="268"/>
      <c r="EN80" s="268"/>
      <c r="EO80" s="268"/>
      <c r="EP80" s="268"/>
      <c r="EQ80" s="268"/>
      <c r="ER80" s="268"/>
      <c r="ES80" s="268"/>
      <c r="ET80" s="268"/>
      <c r="EU80" s="268"/>
      <c r="EV80" s="268"/>
      <c r="EW80" s="268"/>
      <c r="EX80" s="268"/>
      <c r="EY80" s="268"/>
      <c r="EZ80" s="268"/>
      <c r="FA80" s="268"/>
      <c r="FB80" s="268"/>
      <c r="FC80" s="268"/>
      <c r="FD80" s="268"/>
      <c r="FE80" s="268"/>
      <c r="FF80" s="268"/>
      <c r="FG80" s="268"/>
      <c r="FH80" s="268"/>
      <c r="FI80" s="268"/>
      <c r="FJ80" s="268"/>
      <c r="FK80" s="268"/>
      <c r="FL80" s="268"/>
      <c r="FM80" s="268"/>
      <c r="FN80" s="268"/>
      <c r="FO80" s="268"/>
      <c r="FP80" s="268"/>
      <c r="FQ80" s="268"/>
      <c r="FR80" s="268"/>
      <c r="FS80" s="268"/>
      <c r="FT80" s="268"/>
      <c r="FU80" s="268"/>
      <c r="FV80" s="268"/>
      <c r="FW80" s="268"/>
      <c r="FX80" s="268"/>
      <c r="FY80" s="268"/>
      <c r="FZ80" s="268"/>
      <c r="GA80" s="268"/>
      <c r="GB80" s="268"/>
      <c r="GC80" s="268"/>
      <c r="GD80" s="268"/>
      <c r="GE80" s="268"/>
      <c r="GF80" s="268"/>
      <c r="GG80" s="268"/>
      <c r="GH80" s="268"/>
      <c r="GI80" s="268"/>
      <c r="GJ80" s="268"/>
      <c r="GK80" s="268"/>
      <c r="GL80" s="268"/>
      <c r="GM80" s="268"/>
      <c r="GN80" s="268"/>
      <c r="GO80" s="268"/>
      <c r="GP80" s="268"/>
      <c r="GQ80" s="268"/>
      <c r="GR80" s="268"/>
      <c r="GS80" s="268"/>
      <c r="GT80" s="268"/>
      <c r="GU80" s="268"/>
      <c r="GV80" s="268"/>
      <c r="GW80" s="268"/>
      <c r="GX80" s="268"/>
      <c r="GY80" s="268"/>
      <c r="GZ80" s="268"/>
      <c r="HA80" s="268"/>
      <c r="HB80" s="268"/>
      <c r="HC80" s="268"/>
      <c r="HD80" s="268"/>
      <c r="HE80" s="268"/>
      <c r="HF80" s="268"/>
      <c r="HG80" s="268"/>
      <c r="HH80" s="268"/>
      <c r="HI80" s="268"/>
      <c r="HJ80" s="268"/>
      <c r="HK80" s="268"/>
      <c r="HL80" s="268"/>
      <c r="HM80" s="268"/>
      <c r="HN80" s="268"/>
      <c r="HO80" s="268"/>
      <c r="HP80" s="268"/>
      <c r="HQ80" s="268"/>
      <c r="HR80" s="268"/>
      <c r="HS80" s="268"/>
      <c r="HT80" s="268"/>
      <c r="HU80" s="268"/>
      <c r="HV80" s="268"/>
      <c r="HW80" s="268"/>
      <c r="HX80" s="268"/>
      <c r="HY80" s="268"/>
      <c r="HZ80" s="268"/>
      <c r="IA80" s="268"/>
      <c r="IB80" s="268"/>
      <c r="IC80" s="268"/>
      <c r="ID80" s="268"/>
      <c r="IE80" s="268"/>
      <c r="IF80" s="268"/>
      <c r="IG80" s="268"/>
    </row>
  </sheetData>
  <sheetProtection password="DC6F" sheet="1" objects="1" scenarios="1" selectLockedCells="1" selectUnlockedCells="1"/>
  <mergeCells count="241">
    <mergeCell ref="B42:J42"/>
    <mergeCell ref="K42:M42"/>
    <mergeCell ref="N42:P42"/>
    <mergeCell ref="K36:M36"/>
    <mergeCell ref="X31:AF31"/>
    <mergeCell ref="K32:M32"/>
    <mergeCell ref="Q33:S33"/>
    <mergeCell ref="Q34:S34"/>
    <mergeCell ref="K38:M38"/>
    <mergeCell ref="B38:J38"/>
    <mergeCell ref="N39:P39"/>
    <mergeCell ref="B41:J41"/>
    <mergeCell ref="Q35:S35"/>
    <mergeCell ref="K34:M34"/>
    <mergeCell ref="N34:P34"/>
    <mergeCell ref="X52:AO52"/>
    <mergeCell ref="C6:AN6"/>
    <mergeCell ref="B45:J45"/>
    <mergeCell ref="K45:M45"/>
    <mergeCell ref="N45:P45"/>
    <mergeCell ref="Q45:S45"/>
    <mergeCell ref="B43:J43"/>
    <mergeCell ref="K43:M43"/>
    <mergeCell ref="B44:J44"/>
    <mergeCell ref="K44:M44"/>
    <mergeCell ref="N44:P44"/>
    <mergeCell ref="Q44:S44"/>
    <mergeCell ref="K41:M41"/>
    <mergeCell ref="N41:P41"/>
    <mergeCell ref="Q41:S41"/>
    <mergeCell ref="N43:P43"/>
    <mergeCell ref="Q43:S43"/>
    <mergeCell ref="Q42:S42"/>
    <mergeCell ref="K33:M33"/>
    <mergeCell ref="B32:J32"/>
    <mergeCell ref="N36:P36"/>
    <mergeCell ref="N38:P38"/>
    <mergeCell ref="B39:J39"/>
    <mergeCell ref="K39:M39"/>
    <mergeCell ref="B30:J30"/>
    <mergeCell ref="K30:M30"/>
    <mergeCell ref="AG31:AI31"/>
    <mergeCell ref="AJ31:AL31"/>
    <mergeCell ref="AM31:AO31"/>
    <mergeCell ref="B40:J40"/>
    <mergeCell ref="K40:M40"/>
    <mergeCell ref="N40:P40"/>
    <mergeCell ref="AM33:AO33"/>
    <mergeCell ref="AM32:AO32"/>
    <mergeCell ref="AG30:AI30"/>
    <mergeCell ref="AJ30:AL30"/>
    <mergeCell ref="AJ32:AL32"/>
    <mergeCell ref="AG33:AI33"/>
    <mergeCell ref="AJ33:AL33"/>
    <mergeCell ref="Q31:S31"/>
    <mergeCell ref="B35:J35"/>
    <mergeCell ref="K35:M35"/>
    <mergeCell ref="B36:J36"/>
    <mergeCell ref="K31:M31"/>
    <mergeCell ref="N31:P31"/>
    <mergeCell ref="B33:J33"/>
    <mergeCell ref="B34:J34"/>
    <mergeCell ref="B31:J31"/>
    <mergeCell ref="AM30:AO30"/>
    <mergeCell ref="X29:AF29"/>
    <mergeCell ref="N27:P27"/>
    <mergeCell ref="Q27:S27"/>
    <mergeCell ref="AG29:AI29"/>
    <mergeCell ref="X28:AF28"/>
    <mergeCell ref="AG28:AI28"/>
    <mergeCell ref="AJ28:AL28"/>
    <mergeCell ref="AM28:AO28"/>
    <mergeCell ref="AJ29:AL29"/>
    <mergeCell ref="AM29:AO29"/>
    <mergeCell ref="AJ27:AL27"/>
    <mergeCell ref="AM27:AO27"/>
    <mergeCell ref="AG27:AI27"/>
    <mergeCell ref="X27:AF27"/>
    <mergeCell ref="X30:AF30"/>
    <mergeCell ref="B28:J28"/>
    <mergeCell ref="K28:M28"/>
    <mergeCell ref="N28:P28"/>
    <mergeCell ref="Q28:S28"/>
    <mergeCell ref="Q25:S25"/>
    <mergeCell ref="B22:S24"/>
    <mergeCell ref="B29:J29"/>
    <mergeCell ref="K29:M29"/>
    <mergeCell ref="N29:P29"/>
    <mergeCell ref="Q29:S29"/>
    <mergeCell ref="B17:M17"/>
    <mergeCell ref="N17:S17"/>
    <mergeCell ref="X19:AI19"/>
    <mergeCell ref="AJ19:AO19"/>
    <mergeCell ref="B18:M18"/>
    <mergeCell ref="N18:S18"/>
    <mergeCell ref="X18:AI18"/>
    <mergeCell ref="AJ18:AO18"/>
    <mergeCell ref="B21:S21"/>
    <mergeCell ref="X20:AI20"/>
    <mergeCell ref="AJ20:AO20"/>
    <mergeCell ref="X16:AO17"/>
    <mergeCell ref="B16:M16"/>
    <mergeCell ref="X21:AI21"/>
    <mergeCell ref="AJ21:AO21"/>
    <mergeCell ref="B7:AO7"/>
    <mergeCell ref="B8:AO8"/>
    <mergeCell ref="B9:AO9"/>
    <mergeCell ref="J12:W12"/>
    <mergeCell ref="X12:AB12"/>
    <mergeCell ref="AC12:AH12"/>
    <mergeCell ref="B10:AO10"/>
    <mergeCell ref="B11:I11"/>
    <mergeCell ref="J11:W11"/>
    <mergeCell ref="X11:AB11"/>
    <mergeCell ref="AI11:AO11"/>
    <mergeCell ref="AI12:AO12"/>
    <mergeCell ref="AC13:AH13"/>
    <mergeCell ref="AC14:AH14"/>
    <mergeCell ref="AI14:AO14"/>
    <mergeCell ref="X14:AB14"/>
    <mergeCell ref="AI13:AO13"/>
    <mergeCell ref="Q36:S36"/>
    <mergeCell ref="X32:AF32"/>
    <mergeCell ref="N16:S16"/>
    <mergeCell ref="AG34:AI34"/>
    <mergeCell ref="AJ34:AL34"/>
    <mergeCell ref="AM34:AO34"/>
    <mergeCell ref="AG35:AI35"/>
    <mergeCell ref="AJ35:AL35"/>
    <mergeCell ref="AM35:AO35"/>
    <mergeCell ref="N30:P30"/>
    <mergeCell ref="Q30:S30"/>
    <mergeCell ref="N33:P33"/>
    <mergeCell ref="N32:P32"/>
    <mergeCell ref="X35:AF35"/>
    <mergeCell ref="X34:AF34"/>
    <mergeCell ref="Q32:S32"/>
    <mergeCell ref="X33:AF33"/>
    <mergeCell ref="AJ26:AL26"/>
    <mergeCell ref="AM26:AO26"/>
    <mergeCell ref="B13:I13"/>
    <mergeCell ref="J13:W13"/>
    <mergeCell ref="B15:R15"/>
    <mergeCell ref="AC11:AH11"/>
    <mergeCell ref="B12:I12"/>
    <mergeCell ref="B14:I14"/>
    <mergeCell ref="J14:W14"/>
    <mergeCell ref="B27:J27"/>
    <mergeCell ref="K27:M27"/>
    <mergeCell ref="B25:J25"/>
    <mergeCell ref="N26:P26"/>
    <mergeCell ref="X26:AF26"/>
    <mergeCell ref="AG26:AI26"/>
    <mergeCell ref="Q26:S26"/>
    <mergeCell ref="B19:M19"/>
    <mergeCell ref="N19:S19"/>
    <mergeCell ref="B26:J26"/>
    <mergeCell ref="K26:M26"/>
    <mergeCell ref="K25:M25"/>
    <mergeCell ref="N25:P25"/>
    <mergeCell ref="X23:AO23"/>
    <mergeCell ref="X24:AO25"/>
    <mergeCell ref="X15:AO15"/>
    <mergeCell ref="X13:AB13"/>
    <mergeCell ref="AG32:AI32"/>
    <mergeCell ref="N35:P35"/>
    <mergeCell ref="AF42:AG42"/>
    <mergeCell ref="AI42:AL42"/>
    <mergeCell ref="AM42:AO42"/>
    <mergeCell ref="X43:AE43"/>
    <mergeCell ref="AF43:AG43"/>
    <mergeCell ref="AI43:AL43"/>
    <mergeCell ref="AM43:AO43"/>
    <mergeCell ref="X42:AE42"/>
    <mergeCell ref="AG36:AI36"/>
    <mergeCell ref="AJ36:AL36"/>
    <mergeCell ref="AM36:AO36"/>
    <mergeCell ref="X36:AF36"/>
    <mergeCell ref="X39:AO39"/>
    <mergeCell ref="X40:AO41"/>
    <mergeCell ref="N37:P37"/>
    <mergeCell ref="Q37:S37"/>
    <mergeCell ref="Q40:S40"/>
    <mergeCell ref="B49:J49"/>
    <mergeCell ref="K49:M49"/>
    <mergeCell ref="N49:P49"/>
    <mergeCell ref="Q49:S49"/>
    <mergeCell ref="AI48:AL48"/>
    <mergeCell ref="X47:AE47"/>
    <mergeCell ref="AF47:AG47"/>
    <mergeCell ref="N47:P47"/>
    <mergeCell ref="Q47:S47"/>
    <mergeCell ref="X48:AE48"/>
    <mergeCell ref="N48:P48"/>
    <mergeCell ref="Q48:S48"/>
    <mergeCell ref="AF48:AG48"/>
    <mergeCell ref="B48:J48"/>
    <mergeCell ref="K48:M48"/>
    <mergeCell ref="B47:J47"/>
    <mergeCell ref="K47:M47"/>
    <mergeCell ref="AI47:AL47"/>
    <mergeCell ref="AM47:AO47"/>
    <mergeCell ref="X46:AE46"/>
    <mergeCell ref="X45:AE45"/>
    <mergeCell ref="B46:J46"/>
    <mergeCell ref="K46:M46"/>
    <mergeCell ref="N46:P46"/>
    <mergeCell ref="Q46:S46"/>
    <mergeCell ref="AM46:AO46"/>
    <mergeCell ref="AF44:AG44"/>
    <mergeCell ref="AI44:AL44"/>
    <mergeCell ref="AM44:AO44"/>
    <mergeCell ref="AF46:AG46"/>
    <mergeCell ref="AI46:AL46"/>
    <mergeCell ref="AF45:AG45"/>
    <mergeCell ref="AI45:AL45"/>
    <mergeCell ref="AM45:AO45"/>
    <mergeCell ref="P1:AO5"/>
    <mergeCell ref="B52:S52"/>
    <mergeCell ref="K51:M51"/>
    <mergeCell ref="X50:AE50"/>
    <mergeCell ref="AF50:AG50"/>
    <mergeCell ref="N51:P51"/>
    <mergeCell ref="Q51:S51"/>
    <mergeCell ref="B50:J50"/>
    <mergeCell ref="Q50:S50"/>
    <mergeCell ref="AM48:AO48"/>
    <mergeCell ref="B51:J51"/>
    <mergeCell ref="AI49:AL49"/>
    <mergeCell ref="AM49:AO49"/>
    <mergeCell ref="AI50:AL50"/>
    <mergeCell ref="AM50:AO50"/>
    <mergeCell ref="AF49:AG49"/>
    <mergeCell ref="K50:M50"/>
    <mergeCell ref="N50:P50"/>
    <mergeCell ref="X49:AE49"/>
    <mergeCell ref="Q39:S39"/>
    <mergeCell ref="Q38:S38"/>
    <mergeCell ref="B37:J37"/>
    <mergeCell ref="X44:AE44"/>
    <mergeCell ref="K37:M37"/>
  </mergeCells>
  <pageMargins left="0.18472222222222223" right="0.15833333333333333" top="0.50138888888888888" bottom="0.3034722222222222" header="0.33" footer="0.51180555555555551"/>
  <pageSetup paperSize="9" scale="95" firstPageNumber="0" orientation="portrait" horizontalDpi="300" verticalDpi="300" r:id="rId1"/>
  <headerFooter>
    <oddHeader>&amp;C21.02.14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zoomScale="90" zoomScaleNormal="90" workbookViewId="0">
      <selection activeCell="O17" sqref="O17"/>
    </sheetView>
  </sheetViews>
  <sheetFormatPr defaultRowHeight="12.75" x14ac:dyDescent="0.2"/>
  <sheetData>
    <row r="1" spans="1:13" ht="20.25" x14ac:dyDescent="0.3">
      <c r="A1" s="711" t="s">
        <v>270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</row>
    <row r="2" spans="1:13" ht="15.75" x14ac:dyDescent="0.2">
      <c r="A2" s="712" t="s">
        <v>269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</row>
    <row r="3" spans="1:13" x14ac:dyDescent="0.2">
      <c r="A3" s="713" t="s">
        <v>268</v>
      </c>
      <c r="B3" s="713"/>
      <c r="C3" s="713"/>
      <c r="D3" s="713"/>
      <c r="E3" s="713"/>
      <c r="F3" s="713"/>
      <c r="G3" s="713"/>
      <c r="H3" s="713"/>
      <c r="I3" s="713"/>
      <c r="J3" s="713"/>
      <c r="K3" s="114"/>
      <c r="L3" s="114"/>
      <c r="M3" s="114"/>
    </row>
    <row r="4" spans="1:13" ht="33.75" customHeight="1" x14ac:dyDescent="0.2">
      <c r="A4" s="713"/>
      <c r="B4" s="713"/>
      <c r="C4" s="713"/>
      <c r="D4" s="713"/>
      <c r="E4" s="713"/>
      <c r="F4" s="713"/>
      <c r="G4" s="713"/>
      <c r="H4" s="713"/>
      <c r="I4" s="713"/>
      <c r="J4" s="713"/>
      <c r="K4" s="114"/>
      <c r="L4" s="114"/>
      <c r="M4" s="114"/>
    </row>
    <row r="5" spans="1:13" ht="65.25" customHeight="1" x14ac:dyDescent="0.2">
      <c r="A5" s="713" t="s">
        <v>421</v>
      </c>
      <c r="B5" s="714"/>
      <c r="C5" s="714"/>
      <c r="D5" s="714"/>
      <c r="E5" s="714"/>
      <c r="F5" s="714"/>
      <c r="G5" s="714"/>
      <c r="H5" s="714"/>
      <c r="I5" s="714"/>
      <c r="J5" s="714"/>
      <c r="K5" s="114"/>
      <c r="L5" s="114"/>
      <c r="M5" s="114"/>
    </row>
    <row r="6" spans="1:13" ht="30.75" customHeight="1" x14ac:dyDescent="0.2">
      <c r="A6" s="713" t="s">
        <v>420</v>
      </c>
      <c r="B6" s="714"/>
      <c r="C6" s="714"/>
      <c r="D6" s="714"/>
      <c r="E6" s="714"/>
      <c r="F6" s="714"/>
      <c r="G6" s="714"/>
      <c r="H6" s="714"/>
      <c r="I6" s="714"/>
      <c r="J6" s="714"/>
      <c r="K6" s="114"/>
      <c r="L6" s="114"/>
      <c r="M6" s="114"/>
    </row>
    <row r="7" spans="1:13" ht="15.75" x14ac:dyDescent="0.25">
      <c r="A7" s="710" t="s">
        <v>414</v>
      </c>
      <c r="B7" s="710"/>
      <c r="C7" s="710"/>
      <c r="D7" s="710"/>
      <c r="E7" s="710"/>
      <c r="F7" s="710"/>
      <c r="G7" s="710"/>
      <c r="H7" s="710"/>
      <c r="I7" s="710"/>
      <c r="J7" s="710"/>
      <c r="K7" s="114"/>
      <c r="L7" s="114"/>
      <c r="M7" s="114"/>
    </row>
    <row r="8" spans="1:13" ht="15.75" x14ac:dyDescent="0.25">
      <c r="A8" s="346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</row>
    <row r="9" spans="1:13" ht="15.75" x14ac:dyDescent="0.25">
      <c r="A9" s="347" t="s">
        <v>267</v>
      </c>
      <c r="B9" s="348"/>
      <c r="C9" s="348"/>
      <c r="D9" s="348"/>
      <c r="E9" s="348"/>
      <c r="F9" s="348"/>
      <c r="G9" s="348"/>
      <c r="H9" s="348"/>
      <c r="I9" s="349"/>
      <c r="J9" s="349">
        <v>910</v>
      </c>
      <c r="K9" s="349" t="s">
        <v>242</v>
      </c>
      <c r="L9" s="349"/>
      <c r="M9" s="349"/>
    </row>
    <row r="10" spans="1:13" ht="15.75" x14ac:dyDescent="0.25">
      <c r="A10" s="347" t="s">
        <v>266</v>
      </c>
      <c r="B10" s="348"/>
      <c r="C10" s="348"/>
      <c r="D10" s="348"/>
      <c r="E10" s="348"/>
      <c r="F10" s="348"/>
      <c r="G10" s="348"/>
      <c r="H10" s="348"/>
      <c r="I10" s="349"/>
      <c r="J10" s="349">
        <v>3000</v>
      </c>
      <c r="K10" s="349" t="s">
        <v>242</v>
      </c>
      <c r="L10" s="349"/>
      <c r="M10" s="349"/>
    </row>
    <row r="11" spans="1:13" ht="15.75" x14ac:dyDescent="0.25">
      <c r="A11" s="347" t="s">
        <v>265</v>
      </c>
      <c r="B11" s="348"/>
      <c r="C11" s="348"/>
      <c r="D11" s="348"/>
      <c r="E11" s="348"/>
      <c r="F11" s="348"/>
      <c r="G11" s="348"/>
      <c r="H11" s="348"/>
      <c r="I11" s="349"/>
      <c r="J11" s="350">
        <v>1990</v>
      </c>
      <c r="K11" s="349" t="s">
        <v>242</v>
      </c>
      <c r="L11" s="349"/>
      <c r="M11" s="349"/>
    </row>
    <row r="12" spans="1:13" ht="15.75" x14ac:dyDescent="0.25">
      <c r="A12" s="347" t="s">
        <v>264</v>
      </c>
      <c r="B12" s="348"/>
      <c r="C12" s="348"/>
      <c r="D12" s="348"/>
      <c r="E12" s="348"/>
      <c r="F12" s="348"/>
      <c r="G12" s="348"/>
      <c r="H12" s="348"/>
      <c r="I12" s="349"/>
      <c r="J12" s="349">
        <v>1500</v>
      </c>
      <c r="K12" s="349" t="s">
        <v>242</v>
      </c>
      <c r="L12" s="349"/>
      <c r="M12" s="349"/>
    </row>
    <row r="13" spans="1:13" ht="15.75" x14ac:dyDescent="0.25">
      <c r="A13" s="347" t="s">
        <v>263</v>
      </c>
      <c r="B13" s="348"/>
      <c r="C13" s="348"/>
      <c r="D13" s="348"/>
      <c r="E13" s="348"/>
      <c r="F13" s="348"/>
      <c r="G13" s="348"/>
      <c r="H13" s="348"/>
      <c r="I13" s="349"/>
      <c r="J13" s="349">
        <v>1500</v>
      </c>
      <c r="K13" s="349" t="s">
        <v>242</v>
      </c>
      <c r="L13" s="349"/>
      <c r="M13" s="349"/>
    </row>
    <row r="14" spans="1:13" ht="15.75" x14ac:dyDescent="0.25">
      <c r="A14" s="347" t="s">
        <v>262</v>
      </c>
      <c r="B14" s="348"/>
      <c r="C14" s="348"/>
      <c r="D14" s="348"/>
      <c r="E14" s="348"/>
      <c r="F14" s="348"/>
      <c r="G14" s="348"/>
      <c r="H14" s="348"/>
      <c r="I14" s="349"/>
      <c r="J14" s="349">
        <v>1500</v>
      </c>
      <c r="K14" s="349" t="s">
        <v>242</v>
      </c>
      <c r="L14" s="349"/>
      <c r="M14" s="349"/>
    </row>
    <row r="15" spans="1:13" ht="15.75" x14ac:dyDescent="0.25">
      <c r="A15" s="347" t="s">
        <v>261</v>
      </c>
      <c r="B15" s="348"/>
      <c r="C15" s="348"/>
      <c r="D15" s="348"/>
      <c r="E15" s="348"/>
      <c r="F15" s="348"/>
      <c r="G15" s="348"/>
      <c r="H15" s="348"/>
      <c r="I15" s="349"/>
      <c r="J15" s="349">
        <v>1500</v>
      </c>
      <c r="K15" s="349" t="s">
        <v>242</v>
      </c>
      <c r="L15" s="349"/>
      <c r="M15" s="349"/>
    </row>
    <row r="16" spans="1:13" ht="15.75" x14ac:dyDescent="0.25">
      <c r="A16" s="347" t="s">
        <v>260</v>
      </c>
      <c r="B16" s="348"/>
      <c r="C16" s="348"/>
      <c r="D16" s="348"/>
      <c r="E16" s="348"/>
      <c r="F16" s="348"/>
      <c r="G16" s="348"/>
      <c r="H16" s="348"/>
      <c r="I16" s="349"/>
      <c r="J16" s="349">
        <v>1250</v>
      </c>
      <c r="K16" s="349" t="s">
        <v>242</v>
      </c>
      <c r="L16" s="349"/>
      <c r="M16" s="349"/>
    </row>
    <row r="17" spans="1:13" ht="15.75" x14ac:dyDescent="0.25">
      <c r="A17" s="347" t="s">
        <v>259</v>
      </c>
      <c r="B17" s="348"/>
      <c r="C17" s="348"/>
      <c r="D17" s="348"/>
      <c r="E17" s="348"/>
      <c r="F17" s="348"/>
      <c r="G17" s="348"/>
      <c r="H17" s="348"/>
      <c r="I17" s="349"/>
      <c r="J17" s="349">
        <v>1250</v>
      </c>
      <c r="K17" s="349" t="s">
        <v>242</v>
      </c>
      <c r="L17" s="349"/>
      <c r="M17" s="349"/>
    </row>
    <row r="18" spans="1:13" ht="15.75" x14ac:dyDescent="0.25">
      <c r="A18" s="347" t="s">
        <v>258</v>
      </c>
      <c r="B18" s="348"/>
      <c r="C18" s="348"/>
      <c r="D18" s="348"/>
      <c r="E18" s="348"/>
      <c r="F18" s="348"/>
      <c r="G18" s="348"/>
      <c r="H18" s="348"/>
      <c r="I18" s="349"/>
      <c r="J18" s="349">
        <v>1200</v>
      </c>
      <c r="K18" s="349" t="s">
        <v>242</v>
      </c>
      <c r="L18" s="349"/>
      <c r="M18" s="349"/>
    </row>
    <row r="19" spans="1:13" ht="15.75" x14ac:dyDescent="0.25">
      <c r="A19" s="347" t="s">
        <v>257</v>
      </c>
      <c r="B19" s="348"/>
      <c r="C19" s="348"/>
      <c r="D19" s="348"/>
      <c r="E19" s="348"/>
      <c r="F19" s="348"/>
      <c r="G19" s="348"/>
      <c r="H19" s="348"/>
      <c r="I19" s="349"/>
      <c r="J19" s="349">
        <v>2100</v>
      </c>
      <c r="K19" s="349" t="s">
        <v>242</v>
      </c>
      <c r="L19" s="349"/>
      <c r="M19" s="349"/>
    </row>
    <row r="20" spans="1:13" ht="15.75" x14ac:dyDescent="0.25">
      <c r="A20" s="715" t="s">
        <v>415</v>
      </c>
      <c r="B20" s="716"/>
      <c r="C20" s="716"/>
      <c r="D20" s="716"/>
      <c r="E20" s="716"/>
      <c r="F20" s="716"/>
      <c r="G20" s="716"/>
      <c r="H20" s="348"/>
      <c r="I20" s="349"/>
      <c r="J20" s="350">
        <v>950</v>
      </c>
      <c r="K20" s="717" t="s">
        <v>416</v>
      </c>
      <c r="L20" s="717"/>
      <c r="M20" s="717"/>
    </row>
    <row r="21" spans="1:13" ht="15.75" x14ac:dyDescent="0.25">
      <c r="A21" s="718" t="s">
        <v>417</v>
      </c>
      <c r="B21" s="718"/>
      <c r="C21" s="718"/>
      <c r="D21" s="718"/>
      <c r="E21" s="718"/>
      <c r="F21" s="718"/>
      <c r="G21" s="718"/>
      <c r="H21" s="349"/>
      <c r="I21" s="349"/>
      <c r="J21" s="350">
        <v>950</v>
      </c>
      <c r="K21" s="717" t="s">
        <v>416</v>
      </c>
      <c r="L21" s="717"/>
      <c r="M21" s="717"/>
    </row>
    <row r="22" spans="1:13" ht="15.75" x14ac:dyDescent="0.25">
      <c r="A22" s="719" t="s">
        <v>418</v>
      </c>
      <c r="B22" s="720"/>
      <c r="C22" s="720"/>
      <c r="D22" s="720"/>
      <c r="E22" s="720"/>
      <c r="F22" s="720"/>
      <c r="G22" s="720"/>
      <c r="H22" s="721"/>
      <c r="I22" s="114"/>
      <c r="J22" s="350">
        <v>950</v>
      </c>
      <c r="K22" s="722" t="s">
        <v>419</v>
      </c>
      <c r="L22" s="722"/>
      <c r="M22" s="722"/>
    </row>
    <row r="23" spans="1:13" ht="20.25" x14ac:dyDescent="0.3">
      <c r="A23" s="711" t="s">
        <v>256</v>
      </c>
      <c r="B23" s="711"/>
      <c r="C23" s="711"/>
      <c r="D23" s="711"/>
      <c r="E23" s="711"/>
      <c r="F23" s="711"/>
      <c r="G23" s="711"/>
      <c r="H23" s="711"/>
      <c r="I23" s="711"/>
      <c r="J23" s="711"/>
      <c r="K23" s="114"/>
      <c r="L23" s="114"/>
      <c r="M23" s="114"/>
    </row>
    <row r="24" spans="1:13" ht="15.75" x14ac:dyDescent="0.2">
      <c r="A24" s="725" t="s">
        <v>255</v>
      </c>
      <c r="B24" s="725"/>
      <c r="C24" s="725"/>
      <c r="D24" s="725"/>
      <c r="E24" s="725"/>
      <c r="F24" s="725"/>
      <c r="G24" s="725"/>
      <c r="H24" s="725"/>
      <c r="I24" s="725"/>
      <c r="J24" s="725"/>
      <c r="K24" s="114"/>
      <c r="L24" s="114"/>
      <c r="M24" s="114"/>
    </row>
    <row r="25" spans="1:13" ht="18.75" x14ac:dyDescent="0.2">
      <c r="A25" s="726" t="s">
        <v>254</v>
      </c>
      <c r="B25" s="726"/>
      <c r="C25" s="726"/>
      <c r="D25" s="726"/>
      <c r="E25" s="726"/>
      <c r="F25" s="726"/>
      <c r="G25" s="726"/>
      <c r="H25" s="726"/>
      <c r="I25" s="726"/>
      <c r="J25" s="726"/>
      <c r="K25" s="351"/>
      <c r="L25" s="351"/>
      <c r="M25" s="114"/>
    </row>
    <row r="26" spans="1:13" x14ac:dyDescent="0.2">
      <c r="A26" s="713" t="s">
        <v>253</v>
      </c>
      <c r="B26" s="713"/>
      <c r="C26" s="713"/>
      <c r="D26" s="713"/>
      <c r="E26" s="713"/>
      <c r="F26" s="713"/>
      <c r="G26" s="713"/>
      <c r="H26" s="713"/>
      <c r="I26" s="713"/>
      <c r="J26" s="713"/>
      <c r="K26" s="114"/>
      <c r="L26" s="114"/>
      <c r="M26" s="114"/>
    </row>
    <row r="27" spans="1:13" ht="48.75" customHeight="1" x14ac:dyDescent="0.2">
      <c r="A27" s="713"/>
      <c r="B27" s="713"/>
      <c r="C27" s="713"/>
      <c r="D27" s="713"/>
      <c r="E27" s="713"/>
      <c r="F27" s="713"/>
      <c r="G27" s="713"/>
      <c r="H27" s="713"/>
      <c r="I27" s="713"/>
      <c r="J27" s="713"/>
      <c r="K27" s="114"/>
      <c r="L27" s="114"/>
      <c r="M27" s="114"/>
    </row>
    <row r="28" spans="1:13" ht="15.75" x14ac:dyDescent="0.2">
      <c r="A28" s="727" t="s">
        <v>252</v>
      </c>
      <c r="B28" s="728"/>
      <c r="C28" s="728"/>
      <c r="D28" s="728"/>
      <c r="E28" s="728"/>
      <c r="F28" s="728"/>
      <c r="G28" s="728"/>
      <c r="H28" s="728"/>
      <c r="I28" s="728"/>
      <c r="J28" s="728"/>
      <c r="K28" s="114"/>
      <c r="L28" s="114"/>
      <c r="M28" s="114"/>
    </row>
    <row r="29" spans="1:13" ht="15.75" x14ac:dyDescent="0.25">
      <c r="A29" s="352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</row>
    <row r="30" spans="1:13" ht="19.5" x14ac:dyDescent="0.35">
      <c r="A30" s="353" t="s">
        <v>251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</row>
    <row r="31" spans="1:13" ht="19.5" x14ac:dyDescent="0.35">
      <c r="A31" s="353" t="s">
        <v>250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</row>
    <row r="32" spans="1:13" ht="19.5" x14ac:dyDescent="0.35">
      <c r="A32" s="114"/>
      <c r="B32" s="114"/>
      <c r="C32" s="114"/>
      <c r="D32" s="114"/>
      <c r="E32" s="114"/>
      <c r="F32" s="114"/>
      <c r="G32" s="353" t="s">
        <v>249</v>
      </c>
      <c r="H32" s="114"/>
      <c r="I32" s="114"/>
      <c r="J32" s="114"/>
      <c r="K32" s="114"/>
      <c r="L32" s="114"/>
      <c r="M32" s="114"/>
    </row>
    <row r="33" spans="1:13" x14ac:dyDescent="0.2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</row>
    <row r="34" spans="1:13" ht="20.25" x14ac:dyDescent="0.3">
      <c r="A34" s="711" t="s">
        <v>248</v>
      </c>
      <c r="B34" s="711"/>
      <c r="C34" s="711"/>
      <c r="D34" s="711"/>
      <c r="E34" s="711"/>
      <c r="F34" s="711"/>
      <c r="G34" s="711"/>
      <c r="H34" s="711"/>
      <c r="I34" s="711"/>
      <c r="J34" s="711"/>
      <c r="K34" s="114"/>
      <c r="L34" s="114"/>
      <c r="M34" s="114"/>
    </row>
    <row r="35" spans="1:13" ht="15.75" x14ac:dyDescent="0.2">
      <c r="A35" s="723" t="s">
        <v>247</v>
      </c>
      <c r="B35" s="723"/>
      <c r="C35" s="723"/>
      <c r="D35" s="723"/>
      <c r="E35" s="723"/>
      <c r="F35" s="723"/>
      <c r="G35" s="723"/>
      <c r="H35" s="723"/>
      <c r="I35" s="723"/>
      <c r="J35" s="723"/>
      <c r="K35" s="723"/>
      <c r="L35" s="723"/>
      <c r="M35" s="723"/>
    </row>
    <row r="36" spans="1:13" ht="15.75" x14ac:dyDescent="0.25">
      <c r="A36" s="347" t="s">
        <v>246</v>
      </c>
      <c r="B36" s="354"/>
      <c r="C36" s="354"/>
      <c r="D36" s="354"/>
      <c r="E36" s="354"/>
      <c r="F36" s="354"/>
      <c r="G36" s="354"/>
      <c r="H36" s="354"/>
      <c r="I36" s="354"/>
      <c r="J36" s="354">
        <v>1690</v>
      </c>
      <c r="K36" s="355" t="s">
        <v>242</v>
      </c>
      <c r="L36" s="355"/>
      <c r="M36" s="354"/>
    </row>
    <row r="37" spans="1:13" ht="15.75" x14ac:dyDescent="0.25">
      <c r="A37" s="724" t="s">
        <v>245</v>
      </c>
      <c r="B37" s="724"/>
      <c r="C37" s="724"/>
      <c r="D37" s="724"/>
      <c r="E37" s="724"/>
      <c r="F37" s="724"/>
      <c r="G37" s="724"/>
      <c r="H37" s="724"/>
      <c r="I37" s="724"/>
      <c r="J37" s="354">
        <v>22750</v>
      </c>
      <c r="K37" s="355" t="s">
        <v>242</v>
      </c>
      <c r="L37" s="355"/>
      <c r="M37" s="354"/>
    </row>
    <row r="38" spans="1:13" ht="15.75" x14ac:dyDescent="0.25">
      <c r="A38" s="724" t="s">
        <v>244</v>
      </c>
      <c r="B38" s="724"/>
      <c r="C38" s="724"/>
      <c r="D38" s="724"/>
      <c r="E38" s="724"/>
      <c r="F38" s="724"/>
      <c r="G38" s="724"/>
      <c r="H38" s="724"/>
      <c r="I38" s="724"/>
      <c r="J38" s="354">
        <v>16900</v>
      </c>
      <c r="K38" s="355" t="s">
        <v>242</v>
      </c>
      <c r="L38" s="355"/>
      <c r="M38" s="354"/>
    </row>
    <row r="39" spans="1:13" ht="15.75" x14ac:dyDescent="0.25">
      <c r="A39" s="347" t="s">
        <v>243</v>
      </c>
      <c r="B39" s="354"/>
      <c r="C39" s="354"/>
      <c r="D39" s="354"/>
      <c r="E39" s="354"/>
      <c r="F39" s="354"/>
      <c r="G39" s="354"/>
      <c r="H39" s="354"/>
      <c r="I39" s="354"/>
      <c r="J39" s="354">
        <v>2500</v>
      </c>
      <c r="K39" s="355" t="s">
        <v>242</v>
      </c>
      <c r="L39" s="355"/>
      <c r="M39" s="354"/>
    </row>
    <row r="40" spans="1:13" ht="18.75" x14ac:dyDescent="0.3">
      <c r="A40" s="356"/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</row>
  </sheetData>
  <sheetProtection password="DC6F" sheet="1" objects="1" scenarios="1"/>
  <mergeCells count="21">
    <mergeCell ref="A35:M35"/>
    <mergeCell ref="A37:I37"/>
    <mergeCell ref="A38:I38"/>
    <mergeCell ref="A23:J23"/>
    <mergeCell ref="A24:J24"/>
    <mergeCell ref="A25:J25"/>
    <mergeCell ref="A26:J27"/>
    <mergeCell ref="A28:J28"/>
    <mergeCell ref="A34:J34"/>
    <mergeCell ref="A20:G20"/>
    <mergeCell ref="K20:M20"/>
    <mergeCell ref="A21:G21"/>
    <mergeCell ref="K21:M21"/>
    <mergeCell ref="A22:H22"/>
    <mergeCell ref="K22:M22"/>
    <mergeCell ref="A7:J7"/>
    <mergeCell ref="A1:M1"/>
    <mergeCell ref="A2:M2"/>
    <mergeCell ref="A3:J4"/>
    <mergeCell ref="A5:J5"/>
    <mergeCell ref="A6:J6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3"/>
  <sheetViews>
    <sheetView tabSelected="1" zoomScale="90" zoomScaleNormal="90" workbookViewId="0">
      <selection activeCell="D23" sqref="D23:F23"/>
    </sheetView>
  </sheetViews>
  <sheetFormatPr defaultRowHeight="12.75" x14ac:dyDescent="0.2"/>
  <cols>
    <col min="1" max="1" width="2.28515625" customWidth="1"/>
    <col min="6" max="6" width="10" customWidth="1"/>
    <col min="9" max="9" width="12.140625" customWidth="1"/>
    <col min="11" max="11" width="10.5703125" customWidth="1"/>
  </cols>
  <sheetData>
    <row r="1" spans="2:13" x14ac:dyDescent="0.2">
      <c r="F1" s="390">
        <v>41748</v>
      </c>
      <c r="G1" s="391"/>
    </row>
    <row r="2" spans="2:13" x14ac:dyDescent="0.2">
      <c r="G2" s="429" t="s">
        <v>229</v>
      </c>
      <c r="H2" s="429"/>
      <c r="I2" s="429"/>
      <c r="J2" s="429"/>
      <c r="K2" s="429"/>
    </row>
    <row r="3" spans="2:13" x14ac:dyDescent="0.2">
      <c r="G3" s="429"/>
      <c r="H3" s="429"/>
      <c r="I3" s="429"/>
      <c r="J3" s="429"/>
      <c r="K3" s="429"/>
    </row>
    <row r="4" spans="2:13" x14ac:dyDescent="0.2">
      <c r="G4" s="429"/>
      <c r="H4" s="429"/>
      <c r="I4" s="429"/>
      <c r="J4" s="429"/>
      <c r="K4" s="429"/>
    </row>
    <row r="5" spans="2:13" x14ac:dyDescent="0.2">
      <c r="G5" s="429"/>
      <c r="H5" s="429"/>
      <c r="I5" s="429"/>
      <c r="J5" s="429"/>
      <c r="K5" s="429"/>
    </row>
    <row r="6" spans="2:13" x14ac:dyDescent="0.2">
      <c r="G6" s="429"/>
      <c r="H6" s="429"/>
      <c r="I6" s="429"/>
      <c r="J6" s="429"/>
      <c r="K6" s="429"/>
    </row>
    <row r="7" spans="2:13" ht="8.25" customHeight="1" x14ac:dyDescent="0.2">
      <c r="G7" s="429"/>
      <c r="H7" s="429"/>
      <c r="I7" s="429"/>
      <c r="J7" s="429"/>
      <c r="K7" s="429"/>
    </row>
    <row r="8" spans="2:13" hidden="1" x14ac:dyDescent="0.2">
      <c r="G8" s="429"/>
      <c r="H8" s="429"/>
      <c r="I8" s="429"/>
      <c r="J8" s="429"/>
      <c r="K8" s="429"/>
    </row>
    <row r="9" spans="2:13" x14ac:dyDescent="0.2">
      <c r="G9" s="429"/>
      <c r="H9" s="429"/>
      <c r="I9" s="429"/>
      <c r="J9" s="429"/>
      <c r="K9" s="429"/>
    </row>
    <row r="10" spans="2:13" ht="21.75" customHeight="1" x14ac:dyDescent="0.45">
      <c r="B10" s="430" t="s">
        <v>199</v>
      </c>
      <c r="C10" s="431"/>
      <c r="D10" s="431"/>
      <c r="E10" s="431"/>
      <c r="F10" s="431"/>
      <c r="G10" s="431"/>
      <c r="H10" s="431"/>
      <c r="I10" s="431"/>
      <c r="J10" s="431"/>
      <c r="K10" s="431"/>
    </row>
    <row r="11" spans="2:13" ht="18.75" thickBot="1" x14ac:dyDescent="0.3">
      <c r="B11" s="417" t="s">
        <v>236</v>
      </c>
      <c r="C11" s="417"/>
      <c r="D11" s="417"/>
      <c r="E11" s="417"/>
      <c r="F11" s="417"/>
      <c r="G11" s="417"/>
      <c r="H11" s="417"/>
      <c r="I11" s="417"/>
      <c r="J11" s="417"/>
      <c r="K11" s="417"/>
    </row>
    <row r="12" spans="2:13" s="244" customFormat="1" ht="54" x14ac:dyDescent="0.25">
      <c r="B12" s="432" t="s">
        <v>165</v>
      </c>
      <c r="C12" s="433"/>
      <c r="D12" s="433"/>
      <c r="E12" s="433"/>
      <c r="F12" s="433"/>
      <c r="G12" s="433" t="s">
        <v>166</v>
      </c>
      <c r="H12" s="433"/>
      <c r="I12" s="345" t="s">
        <v>200</v>
      </c>
      <c r="J12" s="434" t="s">
        <v>201</v>
      </c>
      <c r="K12" s="435"/>
    </row>
    <row r="13" spans="2:13" s="244" customFormat="1" ht="18" x14ac:dyDescent="0.25">
      <c r="B13" s="412" t="s">
        <v>411</v>
      </c>
      <c r="C13" s="413"/>
      <c r="D13" s="413"/>
      <c r="E13" s="413"/>
      <c r="F13" s="413"/>
      <c r="G13" s="414">
        <v>990</v>
      </c>
      <c r="H13" s="414"/>
      <c r="I13" s="245">
        <v>950</v>
      </c>
      <c r="J13" s="415" t="s">
        <v>202</v>
      </c>
      <c r="K13" s="416"/>
    </row>
    <row r="14" spans="2:13" s="244" customFormat="1" ht="15.75" customHeight="1" x14ac:dyDescent="0.25">
      <c r="B14" s="412" t="s">
        <v>413</v>
      </c>
      <c r="C14" s="413"/>
      <c r="D14" s="413"/>
      <c r="E14" s="413"/>
      <c r="F14" s="413"/>
      <c r="G14" s="414">
        <v>1545</v>
      </c>
      <c r="H14" s="414"/>
      <c r="I14" s="341">
        <v>1500</v>
      </c>
      <c r="J14" s="415" t="s">
        <v>202</v>
      </c>
      <c r="K14" s="416"/>
      <c r="M14" s="343"/>
    </row>
    <row r="15" spans="2:13" s="244" customFormat="1" ht="17.25" customHeight="1" x14ac:dyDescent="0.25">
      <c r="B15" s="412" t="s">
        <v>412</v>
      </c>
      <c r="C15" s="413"/>
      <c r="D15" s="413"/>
      <c r="E15" s="413"/>
      <c r="F15" s="413"/>
      <c r="G15" s="414">
        <v>1850</v>
      </c>
      <c r="H15" s="414"/>
      <c r="I15" s="341">
        <v>1600</v>
      </c>
      <c r="J15" s="415" t="s">
        <v>202</v>
      </c>
      <c r="K15" s="416"/>
    </row>
    <row r="16" spans="2:13" s="244" customFormat="1" ht="17.25" customHeight="1" thickBot="1" x14ac:dyDescent="0.3">
      <c r="B16" s="426" t="s">
        <v>410</v>
      </c>
      <c r="C16" s="427"/>
      <c r="D16" s="427"/>
      <c r="E16" s="427"/>
      <c r="F16" s="427"/>
      <c r="G16" s="428">
        <v>2400</v>
      </c>
      <c r="H16" s="428"/>
      <c r="I16" s="246" t="s">
        <v>422</v>
      </c>
      <c r="J16" s="415" t="s">
        <v>422</v>
      </c>
      <c r="K16" s="416"/>
    </row>
    <row r="17" spans="2:11" ht="18.75" thickBot="1" x14ac:dyDescent="0.3">
      <c r="B17" s="417" t="s">
        <v>235</v>
      </c>
      <c r="C17" s="417"/>
      <c r="D17" s="417"/>
      <c r="E17" s="417"/>
      <c r="F17" s="417"/>
      <c r="G17" s="417"/>
      <c r="H17" s="417"/>
      <c r="I17" s="417"/>
      <c r="J17" s="417"/>
      <c r="K17" s="417"/>
    </row>
    <row r="18" spans="2:11" x14ac:dyDescent="0.2">
      <c r="B18" s="418" t="s">
        <v>150</v>
      </c>
      <c r="C18" s="420" t="s">
        <v>158</v>
      </c>
      <c r="D18" s="422" t="s">
        <v>203</v>
      </c>
      <c r="E18" s="422"/>
      <c r="F18" s="422"/>
      <c r="G18" s="422"/>
      <c r="H18" s="422"/>
      <c r="I18" s="422"/>
      <c r="J18" s="422"/>
      <c r="K18" s="423"/>
    </row>
    <row r="19" spans="2:11" x14ac:dyDescent="0.2">
      <c r="B19" s="419"/>
      <c r="C19" s="421"/>
      <c r="D19" s="424" t="s">
        <v>38</v>
      </c>
      <c r="E19" s="424"/>
      <c r="F19" s="424"/>
      <c r="G19" s="424"/>
      <c r="H19" s="424"/>
      <c r="I19" s="424" t="s">
        <v>204</v>
      </c>
      <c r="J19" s="424"/>
      <c r="K19" s="425"/>
    </row>
    <row r="20" spans="2:11" x14ac:dyDescent="0.2">
      <c r="B20" s="419"/>
      <c r="C20" s="421"/>
      <c r="D20" s="424" t="s">
        <v>205</v>
      </c>
      <c r="E20" s="424"/>
      <c r="F20" s="424"/>
      <c r="G20" s="424" t="s">
        <v>206</v>
      </c>
      <c r="H20" s="424"/>
      <c r="I20" s="219" t="s">
        <v>20</v>
      </c>
      <c r="J20" s="424" t="s">
        <v>206</v>
      </c>
      <c r="K20" s="425"/>
    </row>
    <row r="21" spans="2:11" ht="14.1" customHeight="1" x14ac:dyDescent="0.2">
      <c r="B21" s="220">
        <v>3</v>
      </c>
      <c r="C21" s="221" t="s">
        <v>207</v>
      </c>
      <c r="D21" s="392">
        <v>990</v>
      </c>
      <c r="E21" s="392"/>
      <c r="F21" s="392"/>
      <c r="G21" s="392">
        <f t="shared" ref="G21" si="0">D21/12.6</f>
        <v>78.571428571428569</v>
      </c>
      <c r="H21" s="392"/>
      <c r="I21" s="229" t="s">
        <v>209</v>
      </c>
      <c r="J21" s="392" t="s">
        <v>209</v>
      </c>
      <c r="K21" s="393"/>
    </row>
    <row r="22" spans="2:11" ht="14.1" customHeight="1" x14ac:dyDescent="0.2">
      <c r="B22" s="220">
        <v>4</v>
      </c>
      <c r="C22" s="221" t="s">
        <v>207</v>
      </c>
      <c r="D22" s="392">
        <v>1545</v>
      </c>
      <c r="E22" s="392"/>
      <c r="F22" s="392"/>
      <c r="G22" s="392">
        <f t="shared" ref="G22:G29" si="1">D22/12.6</f>
        <v>122.61904761904762</v>
      </c>
      <c r="H22" s="392"/>
      <c r="I22" s="222">
        <v>1980</v>
      </c>
      <c r="J22" s="392">
        <f>I22/12.6</f>
        <v>157.14285714285714</v>
      </c>
      <c r="K22" s="393"/>
    </row>
    <row r="23" spans="2:11" ht="14.1" customHeight="1" x14ac:dyDescent="0.2">
      <c r="B23" s="220">
        <v>6</v>
      </c>
      <c r="C23" s="221" t="s">
        <v>207</v>
      </c>
      <c r="D23" s="392">
        <v>2970</v>
      </c>
      <c r="E23" s="392"/>
      <c r="F23" s="392"/>
      <c r="G23" s="392">
        <f t="shared" si="1"/>
        <v>235.71428571428572</v>
      </c>
      <c r="H23" s="392"/>
      <c r="I23" s="222">
        <v>3200</v>
      </c>
      <c r="J23" s="392">
        <f>I23/12.6</f>
        <v>253.96825396825398</v>
      </c>
      <c r="K23" s="393"/>
    </row>
    <row r="24" spans="2:11" ht="14.1" customHeight="1" x14ac:dyDescent="0.2">
      <c r="B24" s="220">
        <v>8</v>
      </c>
      <c r="C24" s="221" t="s">
        <v>207</v>
      </c>
      <c r="D24" s="392">
        <v>3410</v>
      </c>
      <c r="E24" s="392"/>
      <c r="F24" s="392"/>
      <c r="G24" s="392">
        <f t="shared" si="1"/>
        <v>270.63492063492066</v>
      </c>
      <c r="H24" s="392"/>
      <c r="I24" s="222">
        <v>3800</v>
      </c>
      <c r="J24" s="392">
        <f>I24/12.6</f>
        <v>301.58730158730157</v>
      </c>
      <c r="K24" s="393"/>
    </row>
    <row r="25" spans="2:11" ht="14.1" customHeight="1" x14ac:dyDescent="0.2">
      <c r="B25" s="220">
        <v>10</v>
      </c>
      <c r="C25" s="221" t="s">
        <v>207</v>
      </c>
      <c r="D25" s="392">
        <v>4070</v>
      </c>
      <c r="E25" s="392"/>
      <c r="F25" s="392"/>
      <c r="G25" s="392">
        <f t="shared" si="1"/>
        <v>323.01587301587301</v>
      </c>
      <c r="H25" s="392"/>
      <c r="I25" s="222">
        <v>4300</v>
      </c>
      <c r="J25" s="392">
        <f>I25/12.6</f>
        <v>341.26984126984127</v>
      </c>
      <c r="K25" s="393"/>
    </row>
    <row r="26" spans="2:11" ht="14.1" customHeight="1" x14ac:dyDescent="0.2">
      <c r="B26" s="220">
        <v>16</v>
      </c>
      <c r="C26" s="221" t="s">
        <v>207</v>
      </c>
      <c r="D26" s="392">
        <v>8140</v>
      </c>
      <c r="E26" s="392"/>
      <c r="F26" s="392"/>
      <c r="G26" s="392">
        <f t="shared" si="1"/>
        <v>646.03174603174602</v>
      </c>
      <c r="H26" s="392"/>
      <c r="I26" s="222" t="s">
        <v>208</v>
      </c>
      <c r="J26" s="402" t="s">
        <v>208</v>
      </c>
      <c r="K26" s="403"/>
    </row>
    <row r="27" spans="2:11" ht="14.1" customHeight="1" x14ac:dyDescent="0.2">
      <c r="B27" s="220">
        <v>20</v>
      </c>
      <c r="C27" s="221" t="s">
        <v>207</v>
      </c>
      <c r="D27" s="392">
        <v>10120</v>
      </c>
      <c r="E27" s="392"/>
      <c r="F27" s="392"/>
      <c r="G27" s="392">
        <f t="shared" si="1"/>
        <v>803.17460317460325</v>
      </c>
      <c r="H27" s="392"/>
      <c r="I27" s="222" t="s">
        <v>208</v>
      </c>
      <c r="J27" s="402" t="s">
        <v>208</v>
      </c>
      <c r="K27" s="403"/>
    </row>
    <row r="28" spans="2:11" ht="14.1" customHeight="1" x14ac:dyDescent="0.2">
      <c r="B28" s="220">
        <v>25</v>
      </c>
      <c r="C28" s="221" t="s">
        <v>207</v>
      </c>
      <c r="D28" s="392">
        <v>10980</v>
      </c>
      <c r="E28" s="392"/>
      <c r="F28" s="392"/>
      <c r="G28" s="392">
        <f t="shared" si="1"/>
        <v>871.42857142857144</v>
      </c>
      <c r="H28" s="392"/>
      <c r="I28" s="222" t="s">
        <v>208</v>
      </c>
      <c r="J28" s="402" t="s">
        <v>208</v>
      </c>
      <c r="K28" s="403"/>
    </row>
    <row r="29" spans="2:11" ht="14.1" customHeight="1" thickBot="1" x14ac:dyDescent="0.25">
      <c r="B29" s="223">
        <v>32</v>
      </c>
      <c r="C29" s="224" t="s">
        <v>207</v>
      </c>
      <c r="D29" s="404">
        <v>11880</v>
      </c>
      <c r="E29" s="404"/>
      <c r="F29" s="404"/>
      <c r="G29" s="404">
        <f t="shared" si="1"/>
        <v>942.85714285714289</v>
      </c>
      <c r="H29" s="404"/>
      <c r="I29" s="225" t="s">
        <v>208</v>
      </c>
      <c r="J29" s="405" t="s">
        <v>208</v>
      </c>
      <c r="K29" s="406"/>
    </row>
    <row r="30" spans="2:11" ht="15.75" customHeight="1" x14ac:dyDescent="0.2">
      <c r="B30" s="407" t="s">
        <v>210</v>
      </c>
      <c r="C30" s="408"/>
      <c r="D30" s="408"/>
      <c r="E30" s="408"/>
      <c r="F30" s="408"/>
      <c r="G30" s="408"/>
      <c r="H30" s="408"/>
      <c r="I30" s="408"/>
      <c r="J30" s="408"/>
      <c r="K30" s="408"/>
    </row>
    <row r="31" spans="2:11" ht="18.75" thickBot="1" x14ac:dyDescent="0.25">
      <c r="B31" s="409" t="s">
        <v>211</v>
      </c>
      <c r="C31" s="409"/>
      <c r="D31" s="409"/>
      <c r="E31" s="409"/>
      <c r="F31" s="409"/>
      <c r="G31" s="409"/>
      <c r="H31" s="409"/>
      <c r="I31" s="409"/>
      <c r="J31" s="409"/>
      <c r="K31" s="409"/>
    </row>
    <row r="32" spans="2:11" x14ac:dyDescent="0.2">
      <c r="B32" s="226" t="s">
        <v>191</v>
      </c>
      <c r="C32" s="410" t="s">
        <v>192</v>
      </c>
      <c r="D32" s="410"/>
      <c r="E32" s="410"/>
      <c r="F32" s="410"/>
      <c r="G32" s="410" t="s">
        <v>212</v>
      </c>
      <c r="H32" s="410" t="s">
        <v>213</v>
      </c>
      <c r="I32" s="410"/>
      <c r="J32" s="410" t="s">
        <v>212</v>
      </c>
      <c r="K32" s="411"/>
    </row>
    <row r="33" spans="2:13" x14ac:dyDescent="0.2">
      <c r="B33" s="209">
        <v>1</v>
      </c>
      <c r="C33" s="394" t="s">
        <v>214</v>
      </c>
      <c r="D33" s="394"/>
      <c r="E33" s="394"/>
      <c r="F33" s="394"/>
      <c r="G33" s="394"/>
      <c r="H33" s="395" t="s">
        <v>215</v>
      </c>
      <c r="I33" s="395"/>
      <c r="J33" s="396">
        <v>60</v>
      </c>
      <c r="K33" s="397"/>
    </row>
    <row r="34" spans="2:13" x14ac:dyDescent="0.2">
      <c r="B34" s="209">
        <v>5</v>
      </c>
      <c r="C34" s="394" t="s">
        <v>216</v>
      </c>
      <c r="D34" s="394"/>
      <c r="E34" s="394"/>
      <c r="F34" s="394"/>
      <c r="G34" s="394"/>
      <c r="H34" s="395" t="s">
        <v>215</v>
      </c>
      <c r="I34" s="395" t="s">
        <v>215</v>
      </c>
      <c r="J34" s="396">
        <v>400</v>
      </c>
      <c r="K34" s="397"/>
    </row>
    <row r="35" spans="2:13" x14ac:dyDescent="0.2">
      <c r="B35" s="209">
        <v>6</v>
      </c>
      <c r="C35" s="394" t="s">
        <v>217</v>
      </c>
      <c r="D35" s="394"/>
      <c r="E35" s="394"/>
      <c r="F35" s="394"/>
      <c r="G35" s="394"/>
      <c r="H35" s="395" t="s">
        <v>215</v>
      </c>
      <c r="I35" s="395" t="s">
        <v>215</v>
      </c>
      <c r="J35" s="396">
        <v>400</v>
      </c>
      <c r="K35" s="397"/>
    </row>
    <row r="36" spans="2:13" x14ac:dyDescent="0.2">
      <c r="B36" s="209">
        <v>7</v>
      </c>
      <c r="C36" s="394" t="s">
        <v>218</v>
      </c>
      <c r="D36" s="394"/>
      <c r="E36" s="394"/>
      <c r="F36" s="394"/>
      <c r="G36" s="394"/>
      <c r="H36" s="395" t="s">
        <v>215</v>
      </c>
      <c r="I36" s="395" t="s">
        <v>215</v>
      </c>
      <c r="J36" s="396">
        <v>600</v>
      </c>
      <c r="K36" s="397"/>
    </row>
    <row r="37" spans="2:13" x14ac:dyDescent="0.2">
      <c r="B37" s="209">
        <v>8</v>
      </c>
      <c r="C37" s="394" t="s">
        <v>219</v>
      </c>
      <c r="D37" s="394"/>
      <c r="E37" s="394"/>
      <c r="F37" s="394"/>
      <c r="G37" s="394"/>
      <c r="H37" s="395" t="s">
        <v>215</v>
      </c>
      <c r="I37" s="395" t="s">
        <v>215</v>
      </c>
      <c r="J37" s="396">
        <v>600</v>
      </c>
      <c r="K37" s="397"/>
    </row>
    <row r="38" spans="2:13" x14ac:dyDescent="0.2">
      <c r="B38" s="209">
        <v>8</v>
      </c>
      <c r="C38" s="394" t="s">
        <v>220</v>
      </c>
      <c r="D38" s="394"/>
      <c r="E38" s="394"/>
      <c r="F38" s="394"/>
      <c r="G38" s="394"/>
      <c r="H38" s="395" t="s">
        <v>215</v>
      </c>
      <c r="I38" s="395" t="s">
        <v>215</v>
      </c>
      <c r="J38" s="396">
        <v>450</v>
      </c>
      <c r="K38" s="397"/>
      <c r="M38" s="342"/>
    </row>
    <row r="39" spans="2:13" x14ac:dyDescent="0.2">
      <c r="B39" s="209">
        <v>8</v>
      </c>
      <c r="C39" s="394" t="s">
        <v>221</v>
      </c>
      <c r="D39" s="394"/>
      <c r="E39" s="394"/>
      <c r="F39" s="394"/>
      <c r="G39" s="394"/>
      <c r="H39" s="395" t="s">
        <v>215</v>
      </c>
      <c r="I39" s="395" t="s">
        <v>215</v>
      </c>
      <c r="J39" s="396">
        <v>450</v>
      </c>
      <c r="K39" s="397"/>
    </row>
    <row r="40" spans="2:13" x14ac:dyDescent="0.2">
      <c r="B40" s="209">
        <v>9</v>
      </c>
      <c r="C40" s="394" t="s">
        <v>222</v>
      </c>
      <c r="D40" s="394"/>
      <c r="E40" s="394"/>
      <c r="F40" s="394"/>
      <c r="G40" s="394"/>
      <c r="H40" s="395" t="s">
        <v>215</v>
      </c>
      <c r="I40" s="395" t="s">
        <v>215</v>
      </c>
      <c r="J40" s="396">
        <v>780</v>
      </c>
      <c r="K40" s="397"/>
    </row>
    <row r="41" spans="2:13" x14ac:dyDescent="0.2">
      <c r="B41" s="209">
        <v>10</v>
      </c>
      <c r="C41" s="394" t="s">
        <v>223</v>
      </c>
      <c r="D41" s="394"/>
      <c r="E41" s="394"/>
      <c r="F41" s="394"/>
      <c r="G41" s="394"/>
      <c r="H41" s="395" t="s">
        <v>215</v>
      </c>
      <c r="I41" s="395" t="s">
        <v>215</v>
      </c>
      <c r="J41" s="396">
        <v>9</v>
      </c>
      <c r="K41" s="397"/>
    </row>
    <row r="42" spans="2:13" x14ac:dyDescent="0.2">
      <c r="B42" s="209">
        <v>11</v>
      </c>
      <c r="C42" s="394" t="s">
        <v>224</v>
      </c>
      <c r="D42" s="394"/>
      <c r="E42" s="394"/>
      <c r="F42" s="394"/>
      <c r="G42" s="394"/>
      <c r="H42" s="395" t="s">
        <v>225</v>
      </c>
      <c r="I42" s="395"/>
      <c r="J42" s="396">
        <v>8</v>
      </c>
      <c r="K42" s="397"/>
    </row>
    <row r="43" spans="2:13" x14ac:dyDescent="0.2">
      <c r="B43" s="209">
        <v>12</v>
      </c>
      <c r="C43" s="394" t="s">
        <v>226</v>
      </c>
      <c r="D43" s="394"/>
      <c r="E43" s="394"/>
      <c r="F43" s="394"/>
      <c r="G43" s="394"/>
      <c r="H43" s="395" t="s">
        <v>225</v>
      </c>
      <c r="I43" s="395"/>
      <c r="J43" s="396">
        <v>30</v>
      </c>
      <c r="K43" s="397"/>
    </row>
    <row r="44" spans="2:13" x14ac:dyDescent="0.2">
      <c r="B44" s="209">
        <v>13</v>
      </c>
      <c r="C44" s="394" t="s">
        <v>227</v>
      </c>
      <c r="D44" s="394"/>
      <c r="E44" s="394"/>
      <c r="F44" s="394"/>
      <c r="G44" s="394"/>
      <c r="H44" s="395" t="s">
        <v>225</v>
      </c>
      <c r="I44" s="395"/>
      <c r="J44" s="396">
        <v>20</v>
      </c>
      <c r="K44" s="397"/>
    </row>
    <row r="45" spans="2:13" ht="13.5" thickBot="1" x14ac:dyDescent="0.25">
      <c r="B45" s="210">
        <v>14</v>
      </c>
      <c r="C45" s="398" t="s">
        <v>228</v>
      </c>
      <c r="D45" s="398"/>
      <c r="E45" s="398"/>
      <c r="F45" s="398"/>
      <c r="G45" s="398"/>
      <c r="H45" s="399" t="s">
        <v>215</v>
      </c>
      <c r="I45" s="399"/>
      <c r="J45" s="400">
        <v>690</v>
      </c>
      <c r="K45" s="401"/>
    </row>
    <row r="47" spans="2:13" ht="18.75" customHeight="1" thickBot="1" x14ac:dyDescent="0.25">
      <c r="B47" s="409" t="s">
        <v>149</v>
      </c>
      <c r="C47" s="409"/>
      <c r="D47" s="409"/>
      <c r="E47" s="409"/>
      <c r="F47" s="409"/>
      <c r="G47" s="409"/>
      <c r="H47" s="409"/>
      <c r="I47" s="409"/>
      <c r="J47" s="409"/>
      <c r="K47" s="409"/>
    </row>
    <row r="48" spans="2:13" ht="20.100000000000001" customHeight="1" x14ac:dyDescent="0.2">
      <c r="B48" s="208" t="s">
        <v>150</v>
      </c>
      <c r="C48" s="440" t="s">
        <v>151</v>
      </c>
      <c r="D48" s="440"/>
      <c r="E48" s="441" t="s">
        <v>152</v>
      </c>
      <c r="F48" s="441"/>
      <c r="G48" s="440" t="s">
        <v>147</v>
      </c>
      <c r="H48" s="440"/>
      <c r="I48" s="440" t="s">
        <v>148</v>
      </c>
      <c r="J48" s="440"/>
      <c r="K48" s="442"/>
    </row>
    <row r="49" spans="2:11" ht="14.1" customHeight="1" x14ac:dyDescent="0.2">
      <c r="B49" s="209">
        <v>2</v>
      </c>
      <c r="C49" s="436" t="s">
        <v>153</v>
      </c>
      <c r="D49" s="436"/>
      <c r="E49" s="436">
        <v>15</v>
      </c>
      <c r="F49" s="436"/>
      <c r="G49" s="437">
        <v>3410</v>
      </c>
      <c r="H49" s="437"/>
      <c r="I49" s="438">
        <f>ROUND(G49/(2.05*3.05)+0.5,0)</f>
        <v>546</v>
      </c>
      <c r="J49" s="438"/>
      <c r="K49" s="439"/>
    </row>
    <row r="50" spans="2:11" ht="14.1" customHeight="1" x14ac:dyDescent="0.2">
      <c r="B50" s="209">
        <v>3</v>
      </c>
      <c r="C50" s="436" t="s">
        <v>153</v>
      </c>
      <c r="D50" s="436"/>
      <c r="E50" s="436">
        <v>22.5</v>
      </c>
      <c r="F50" s="436"/>
      <c r="G50" s="437">
        <v>5980</v>
      </c>
      <c r="H50" s="437"/>
      <c r="I50" s="438">
        <f>ROUND(G50/(2.05*3.05)+0.5,0)</f>
        <v>957</v>
      </c>
      <c r="J50" s="438"/>
      <c r="K50" s="439"/>
    </row>
    <row r="51" spans="2:11" ht="14.1" customHeight="1" x14ac:dyDescent="0.2">
      <c r="B51" s="209">
        <v>4</v>
      </c>
      <c r="C51" s="436" t="s">
        <v>153</v>
      </c>
      <c r="D51" s="436"/>
      <c r="E51" s="436">
        <v>30</v>
      </c>
      <c r="F51" s="436"/>
      <c r="G51" s="437">
        <v>7505</v>
      </c>
      <c r="H51" s="437"/>
      <c r="I51" s="438">
        <f>ROUND(G51/(2.05*3.05)+0.5,0)</f>
        <v>1201</v>
      </c>
      <c r="J51" s="438"/>
      <c r="K51" s="439"/>
    </row>
    <row r="52" spans="2:11" ht="14.1" customHeight="1" x14ac:dyDescent="0.2">
      <c r="B52" s="209">
        <v>5</v>
      </c>
      <c r="C52" s="436" t="s">
        <v>153</v>
      </c>
      <c r="D52" s="436"/>
      <c r="E52" s="436">
        <v>37.5</v>
      </c>
      <c r="F52" s="436"/>
      <c r="G52" s="437">
        <v>9835</v>
      </c>
      <c r="H52" s="437"/>
      <c r="I52" s="438">
        <f>ROUND(G52/(2.05*3.05)+0.5,0)</f>
        <v>1573</v>
      </c>
      <c r="J52" s="438"/>
      <c r="K52" s="439"/>
    </row>
    <row r="53" spans="2:11" ht="14.1" customHeight="1" thickBot="1" x14ac:dyDescent="0.25">
      <c r="B53" s="210">
        <v>10</v>
      </c>
      <c r="C53" s="443" t="s">
        <v>153</v>
      </c>
      <c r="D53" s="443"/>
      <c r="E53" s="443">
        <v>75</v>
      </c>
      <c r="F53" s="443"/>
      <c r="G53" s="444">
        <v>19335</v>
      </c>
      <c r="H53" s="444"/>
      <c r="I53" s="445">
        <f>ROUND(G53/(2.05*3.05)+0.5,0)</f>
        <v>3093</v>
      </c>
      <c r="J53" s="445"/>
      <c r="K53" s="446"/>
    </row>
  </sheetData>
  <sheetProtection formatCells="0" formatColumns="0" formatRows="0" insertColumns="0" insertRows="0" insertHyperlinks="0" deleteColumns="0" deleteRows="0" sort="0" autoFilter="0" pivotTables="0"/>
  <mergeCells count="124">
    <mergeCell ref="C53:D53"/>
    <mergeCell ref="E53:F53"/>
    <mergeCell ref="G53:H53"/>
    <mergeCell ref="I53:K53"/>
    <mergeCell ref="C51:D51"/>
    <mergeCell ref="E51:F51"/>
    <mergeCell ref="G51:H51"/>
    <mergeCell ref="I51:K51"/>
    <mergeCell ref="C52:D52"/>
    <mergeCell ref="E52:F52"/>
    <mergeCell ref="G52:H52"/>
    <mergeCell ref="I52:K52"/>
    <mergeCell ref="C49:D49"/>
    <mergeCell ref="E49:F49"/>
    <mergeCell ref="G49:H49"/>
    <mergeCell ref="I49:K49"/>
    <mergeCell ref="C50:D50"/>
    <mergeCell ref="E50:F50"/>
    <mergeCell ref="G50:H50"/>
    <mergeCell ref="I50:K50"/>
    <mergeCell ref="B47:K47"/>
    <mergeCell ref="C48:D48"/>
    <mergeCell ref="E48:F48"/>
    <mergeCell ref="G48:H48"/>
    <mergeCell ref="I48:K48"/>
    <mergeCell ref="G2:K9"/>
    <mergeCell ref="B10:K10"/>
    <mergeCell ref="B11:K11"/>
    <mergeCell ref="B12:F12"/>
    <mergeCell ref="G12:H12"/>
    <mergeCell ref="J12:K12"/>
    <mergeCell ref="B13:F13"/>
    <mergeCell ref="G13:H13"/>
    <mergeCell ref="J13:K13"/>
    <mergeCell ref="B14:F14"/>
    <mergeCell ref="G14:H14"/>
    <mergeCell ref="J14:K14"/>
    <mergeCell ref="B15:F15"/>
    <mergeCell ref="G15:H15"/>
    <mergeCell ref="J15:K15"/>
    <mergeCell ref="B17:K17"/>
    <mergeCell ref="B18:B20"/>
    <mergeCell ref="C18:C20"/>
    <mergeCell ref="D18:K18"/>
    <mergeCell ref="D19:H19"/>
    <mergeCell ref="I19:K19"/>
    <mergeCell ref="D20:F20"/>
    <mergeCell ref="G20:H20"/>
    <mergeCell ref="J20:K20"/>
    <mergeCell ref="B16:F16"/>
    <mergeCell ref="G16:H16"/>
    <mergeCell ref="J16:K16"/>
    <mergeCell ref="G22:H22"/>
    <mergeCell ref="J22:K22"/>
    <mergeCell ref="D24:F24"/>
    <mergeCell ref="G24:H24"/>
    <mergeCell ref="J24:K24"/>
    <mergeCell ref="D23:F23"/>
    <mergeCell ref="G23:H23"/>
    <mergeCell ref="J23:K23"/>
    <mergeCell ref="D22:F22"/>
    <mergeCell ref="D25:F25"/>
    <mergeCell ref="G25:H25"/>
    <mergeCell ref="J25:K25"/>
    <mergeCell ref="D26:F26"/>
    <mergeCell ref="G26:H26"/>
    <mergeCell ref="J26:K26"/>
    <mergeCell ref="D27:F27"/>
    <mergeCell ref="G27:H27"/>
    <mergeCell ref="J27:K27"/>
    <mergeCell ref="D28:F28"/>
    <mergeCell ref="G28:H28"/>
    <mergeCell ref="J28:K28"/>
    <mergeCell ref="D29:F29"/>
    <mergeCell ref="G29:H29"/>
    <mergeCell ref="J29:K29"/>
    <mergeCell ref="B30:K30"/>
    <mergeCell ref="B31:K31"/>
    <mergeCell ref="C32:G32"/>
    <mergeCell ref="H32:I32"/>
    <mergeCell ref="J32:K32"/>
    <mergeCell ref="J39:K39"/>
    <mergeCell ref="C36:G36"/>
    <mergeCell ref="H36:I36"/>
    <mergeCell ref="J36:K36"/>
    <mergeCell ref="C37:G37"/>
    <mergeCell ref="H37:I37"/>
    <mergeCell ref="J37:K37"/>
    <mergeCell ref="C33:G33"/>
    <mergeCell ref="H33:I33"/>
    <mergeCell ref="J33:K33"/>
    <mergeCell ref="C45:G45"/>
    <mergeCell ref="H45:I45"/>
    <mergeCell ref="J45:K45"/>
    <mergeCell ref="C42:G42"/>
    <mergeCell ref="H42:I42"/>
    <mergeCell ref="J42:K42"/>
    <mergeCell ref="C43:G43"/>
    <mergeCell ref="H43:I43"/>
    <mergeCell ref="J43:K43"/>
    <mergeCell ref="F1:G1"/>
    <mergeCell ref="D21:F21"/>
    <mergeCell ref="G21:H21"/>
    <mergeCell ref="J21:K21"/>
    <mergeCell ref="C44:G44"/>
    <mergeCell ref="H44:I44"/>
    <mergeCell ref="J44:K44"/>
    <mergeCell ref="C40:G40"/>
    <mergeCell ref="H40:I40"/>
    <mergeCell ref="J40:K40"/>
    <mergeCell ref="C41:G41"/>
    <mergeCell ref="H41:I41"/>
    <mergeCell ref="J41:K41"/>
    <mergeCell ref="C38:G38"/>
    <mergeCell ref="H38:I38"/>
    <mergeCell ref="J38:K38"/>
    <mergeCell ref="C39:G39"/>
    <mergeCell ref="C34:G34"/>
    <mergeCell ref="H34:I34"/>
    <mergeCell ref="J34:K34"/>
    <mergeCell ref="C35:G35"/>
    <mergeCell ref="H35:I35"/>
    <mergeCell ref="J35:K35"/>
    <mergeCell ref="H39:I39"/>
  </mergeCells>
  <pageMargins left="0.39370078740157483" right="0.27559055118110237" top="0.6692913385826772" bottom="0.74803149606299213" header="0.31496062992125984" footer="0.31496062992125984"/>
  <pageSetup paperSize="9" scale="97" orientation="portrait" horizontalDpi="0" verticalDpi="0" r:id="rId1"/>
  <headerFooter>
    <oddHeader>&amp;C&amp;14 21.03.14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view="pageLayout" topLeftCell="A31" workbookViewId="0">
      <selection activeCell="C39" sqref="C39:F39"/>
    </sheetView>
  </sheetViews>
  <sheetFormatPr defaultRowHeight="12.75" x14ac:dyDescent="0.2"/>
  <cols>
    <col min="1" max="1" width="2.7109375" customWidth="1"/>
    <col min="3" max="3" width="11.42578125" customWidth="1"/>
  </cols>
  <sheetData>
    <row r="1" spans="1:10" ht="12.75" customHeight="1" x14ac:dyDescent="0.2">
      <c r="F1" s="429" t="s">
        <v>229</v>
      </c>
      <c r="G1" s="429"/>
      <c r="H1" s="429"/>
      <c r="I1" s="429"/>
      <c r="J1" s="429"/>
    </row>
    <row r="2" spans="1:10" ht="12.75" customHeight="1" x14ac:dyDescent="0.2">
      <c r="F2" s="429"/>
      <c r="G2" s="429"/>
      <c r="H2" s="429"/>
      <c r="I2" s="429"/>
      <c r="J2" s="429"/>
    </row>
    <row r="3" spans="1:10" ht="12.75" customHeight="1" x14ac:dyDescent="0.2">
      <c r="F3" s="429"/>
      <c r="G3" s="429"/>
      <c r="H3" s="429"/>
      <c r="I3" s="429"/>
      <c r="J3" s="429"/>
    </row>
    <row r="4" spans="1:10" ht="12.75" customHeight="1" x14ac:dyDescent="0.2">
      <c r="F4" s="429"/>
      <c r="G4" s="429"/>
      <c r="H4" s="429"/>
      <c r="I4" s="429"/>
      <c r="J4" s="429"/>
    </row>
    <row r="5" spans="1:10" ht="12.75" customHeight="1" x14ac:dyDescent="0.2">
      <c r="F5" s="429"/>
      <c r="G5" s="429"/>
      <c r="H5" s="429"/>
      <c r="I5" s="429"/>
      <c r="J5" s="429"/>
    </row>
    <row r="6" spans="1:10" ht="12.75" customHeight="1" x14ac:dyDescent="0.2">
      <c r="F6" s="429"/>
      <c r="G6" s="429"/>
      <c r="H6" s="429"/>
      <c r="I6" s="429"/>
      <c r="J6" s="429"/>
    </row>
    <row r="7" spans="1:10" ht="12.75" customHeight="1" x14ac:dyDescent="0.2">
      <c r="F7" s="429"/>
      <c r="G7" s="429"/>
      <c r="H7" s="429"/>
      <c r="I7" s="429"/>
      <c r="J7" s="429"/>
    </row>
    <row r="8" spans="1:10" ht="12.75" customHeight="1" x14ac:dyDescent="0.2">
      <c r="F8" s="429"/>
      <c r="G8" s="429"/>
      <c r="H8" s="429"/>
      <c r="I8" s="429"/>
      <c r="J8" s="429"/>
    </row>
    <row r="9" spans="1:10" ht="36" customHeight="1" x14ac:dyDescent="0.2">
      <c r="A9" s="450" t="s">
        <v>409</v>
      </c>
      <c r="B9" s="450"/>
      <c r="C9" s="450"/>
      <c r="D9" s="450"/>
      <c r="E9" s="450"/>
      <c r="F9" s="450"/>
      <c r="G9" s="450"/>
      <c r="H9" s="450"/>
      <c r="I9" s="450"/>
      <c r="J9" s="450"/>
    </row>
    <row r="10" spans="1:10" ht="27" customHeight="1" thickBot="1" x14ac:dyDescent="0.35">
      <c r="B10" s="463" t="s">
        <v>167</v>
      </c>
      <c r="C10" s="463"/>
      <c r="D10" s="463"/>
      <c r="E10" s="463"/>
      <c r="F10" s="463"/>
      <c r="G10" s="463"/>
      <c r="H10" s="463"/>
      <c r="I10" s="463"/>
      <c r="J10" s="463"/>
    </row>
    <row r="11" spans="1:10" ht="16.5" thickBot="1" x14ac:dyDescent="0.25">
      <c r="B11" s="447" t="s">
        <v>168</v>
      </c>
      <c r="C11" s="447"/>
      <c r="D11" s="447" t="s">
        <v>231</v>
      </c>
      <c r="E11" s="447"/>
      <c r="F11" s="447"/>
      <c r="G11" s="447"/>
      <c r="H11" s="447" t="s">
        <v>169</v>
      </c>
      <c r="I11" s="447"/>
      <c r="J11" s="447"/>
    </row>
    <row r="12" spans="1:10" ht="16.5" thickBot="1" x14ac:dyDescent="0.25">
      <c r="B12" s="447" t="s">
        <v>170</v>
      </c>
      <c r="C12" s="447"/>
      <c r="D12" s="447">
        <v>3900</v>
      </c>
      <c r="E12" s="447"/>
      <c r="F12" s="447"/>
      <c r="G12" s="447"/>
      <c r="H12" s="447">
        <v>3600</v>
      </c>
      <c r="I12" s="447"/>
      <c r="J12" s="447"/>
    </row>
    <row r="13" spans="1:10" ht="16.5" thickBot="1" x14ac:dyDescent="0.25">
      <c r="B13" s="447" t="s">
        <v>171</v>
      </c>
      <c r="C13" s="447"/>
      <c r="D13" s="447">
        <v>1300</v>
      </c>
      <c r="E13" s="447"/>
      <c r="F13" s="447"/>
      <c r="G13" s="447"/>
      <c r="H13" s="447">
        <v>1100</v>
      </c>
      <c r="I13" s="447"/>
      <c r="J13" s="447"/>
    </row>
    <row r="14" spans="1:10" ht="30.75" customHeight="1" thickBot="1" x14ac:dyDescent="0.25">
      <c r="B14" s="447" t="s">
        <v>175</v>
      </c>
      <c r="C14" s="447"/>
      <c r="D14" s="447">
        <v>1.5</v>
      </c>
      <c r="E14" s="447"/>
      <c r="F14" s="447"/>
      <c r="G14" s="447"/>
      <c r="H14" s="447">
        <v>1</v>
      </c>
      <c r="I14" s="447"/>
      <c r="J14" s="447"/>
    </row>
    <row r="15" spans="1:10" ht="28.5" customHeight="1" thickBot="1" x14ac:dyDescent="0.25">
      <c r="B15" s="454" t="s">
        <v>172</v>
      </c>
      <c r="C15" s="454"/>
      <c r="D15" s="454"/>
      <c r="E15" s="454"/>
      <c r="F15" s="454"/>
      <c r="G15" s="454"/>
      <c r="H15" s="454"/>
      <c r="I15" s="454"/>
      <c r="J15" s="454"/>
    </row>
    <row r="16" spans="1:10" ht="16.5" thickBot="1" x14ac:dyDescent="0.25">
      <c r="B16" s="447" t="s">
        <v>168</v>
      </c>
      <c r="C16" s="447"/>
      <c r="D16" s="447" t="s">
        <v>231</v>
      </c>
      <c r="E16" s="447"/>
      <c r="F16" s="447"/>
      <c r="G16" s="447"/>
      <c r="H16" s="447" t="s">
        <v>169</v>
      </c>
      <c r="I16" s="447"/>
      <c r="J16" s="447"/>
    </row>
    <row r="17" spans="2:10" ht="16.5" thickBot="1" x14ac:dyDescent="0.25">
      <c r="B17" s="447" t="s">
        <v>173</v>
      </c>
      <c r="C17" s="447"/>
      <c r="D17" s="447">
        <v>4500</v>
      </c>
      <c r="E17" s="447"/>
      <c r="F17" s="447"/>
      <c r="G17" s="447"/>
      <c r="H17" s="447">
        <v>3900</v>
      </c>
      <c r="I17" s="447"/>
      <c r="J17" s="447"/>
    </row>
    <row r="18" spans="2:10" ht="16.5" thickBot="1" x14ac:dyDescent="0.25">
      <c r="B18" s="447" t="s">
        <v>174</v>
      </c>
      <c r="C18" s="447"/>
      <c r="D18" s="447">
        <v>1700</v>
      </c>
      <c r="E18" s="447"/>
      <c r="F18" s="447"/>
      <c r="G18" s="447"/>
      <c r="H18" s="447">
        <v>1200</v>
      </c>
      <c r="I18" s="447"/>
      <c r="J18" s="447"/>
    </row>
    <row r="19" spans="2:10" ht="9.75" customHeight="1" x14ac:dyDescent="0.25">
      <c r="B19" s="213"/>
      <c r="C19" s="213"/>
      <c r="D19" s="213"/>
      <c r="E19" s="213"/>
      <c r="F19" s="213"/>
      <c r="G19" s="213"/>
      <c r="H19" s="213"/>
      <c r="I19" s="213"/>
      <c r="J19" s="213"/>
    </row>
    <row r="20" spans="2:10" ht="19.5" thickBot="1" x14ac:dyDescent="0.25">
      <c r="B20" s="453" t="s">
        <v>230</v>
      </c>
      <c r="C20" s="453"/>
      <c r="D20" s="453"/>
      <c r="E20" s="453"/>
      <c r="F20" s="453"/>
      <c r="G20" s="453"/>
      <c r="H20" s="453"/>
      <c r="I20" s="453"/>
      <c r="J20" s="453"/>
    </row>
    <row r="21" spans="2:10" ht="32.25" thickBot="1" x14ac:dyDescent="0.25">
      <c r="B21" s="447" t="s">
        <v>183</v>
      </c>
      <c r="C21" s="451"/>
      <c r="D21" s="447" t="s">
        <v>238</v>
      </c>
      <c r="E21" s="447"/>
      <c r="F21" s="447" t="s">
        <v>184</v>
      </c>
      <c r="G21" s="447"/>
      <c r="H21" s="227" t="s">
        <v>185</v>
      </c>
      <c r="I21" s="447" t="s">
        <v>186</v>
      </c>
      <c r="J21" s="447"/>
    </row>
    <row r="22" spans="2:10" ht="16.5" thickBot="1" x14ac:dyDescent="0.25">
      <c r="B22" s="447" t="s">
        <v>187</v>
      </c>
      <c r="C22" s="447"/>
      <c r="D22" s="447">
        <v>6200</v>
      </c>
      <c r="E22" s="447"/>
      <c r="F22" s="447">
        <v>6000</v>
      </c>
      <c r="G22" s="447"/>
      <c r="H22" s="227">
        <v>5200</v>
      </c>
      <c r="I22" s="447">
        <v>4600</v>
      </c>
      <c r="J22" s="447"/>
    </row>
    <row r="23" spans="2:10" ht="16.5" thickBot="1" x14ac:dyDescent="0.25">
      <c r="B23" s="448" t="s">
        <v>188</v>
      </c>
      <c r="C23" s="448"/>
      <c r="D23" s="449">
        <v>1850</v>
      </c>
      <c r="E23" s="449"/>
      <c r="F23" s="449">
        <v>1750</v>
      </c>
      <c r="G23" s="449"/>
      <c r="H23" s="232">
        <v>1450</v>
      </c>
      <c r="I23" s="449">
        <v>1350</v>
      </c>
      <c r="J23" s="449"/>
    </row>
    <row r="24" spans="2:10" ht="9.75" customHeight="1" x14ac:dyDescent="0.2">
      <c r="B24" s="230"/>
      <c r="C24" s="230"/>
      <c r="D24" s="231"/>
      <c r="E24" s="231"/>
      <c r="F24" s="231"/>
      <c r="G24" s="231"/>
      <c r="H24" s="231"/>
      <c r="I24" s="231"/>
      <c r="J24" s="231"/>
    </row>
    <row r="25" spans="2:10" ht="19.5" thickBot="1" x14ac:dyDescent="0.35">
      <c r="B25" s="464" t="s">
        <v>176</v>
      </c>
      <c r="C25" s="464"/>
      <c r="D25" s="464"/>
      <c r="E25" s="464"/>
      <c r="F25" s="464"/>
      <c r="G25" s="464"/>
      <c r="H25" s="464"/>
      <c r="I25" s="464"/>
      <c r="J25" s="464"/>
    </row>
    <row r="26" spans="2:10" ht="32.25" thickBot="1" x14ac:dyDescent="0.25">
      <c r="B26" s="447" t="s">
        <v>183</v>
      </c>
      <c r="C26" s="451"/>
      <c r="D26" s="447" t="s">
        <v>238</v>
      </c>
      <c r="E26" s="447"/>
      <c r="F26" s="447" t="s">
        <v>184</v>
      </c>
      <c r="G26" s="447"/>
      <c r="H26" s="240" t="s">
        <v>185</v>
      </c>
      <c r="I26" s="447" t="s">
        <v>186</v>
      </c>
      <c r="J26" s="447"/>
    </row>
    <row r="27" spans="2:10" ht="16.5" thickBot="1" x14ac:dyDescent="0.25">
      <c r="B27" s="447" t="s">
        <v>187</v>
      </c>
      <c r="C27" s="447"/>
      <c r="D27" s="447">
        <v>7500</v>
      </c>
      <c r="E27" s="447"/>
      <c r="F27" s="447">
        <v>6560</v>
      </c>
      <c r="G27" s="447"/>
      <c r="H27" s="240">
        <v>6210</v>
      </c>
      <c r="I27" s="447">
        <v>5750</v>
      </c>
      <c r="J27" s="447"/>
    </row>
    <row r="28" spans="2:10" ht="16.5" thickBot="1" x14ac:dyDescent="0.25">
      <c r="B28" s="448" t="s">
        <v>188</v>
      </c>
      <c r="C28" s="448"/>
      <c r="D28" s="449">
        <v>2200</v>
      </c>
      <c r="E28" s="449"/>
      <c r="F28" s="449">
        <v>2090</v>
      </c>
      <c r="G28" s="449"/>
      <c r="H28" s="239">
        <v>1980</v>
      </c>
      <c r="I28" s="449">
        <v>1480</v>
      </c>
      <c r="J28" s="449"/>
    </row>
    <row r="29" spans="2:10" ht="13.5" customHeight="1" x14ac:dyDescent="0.2">
      <c r="B29" s="214"/>
      <c r="C29" s="214"/>
      <c r="D29" s="215"/>
      <c r="E29" s="215"/>
      <c r="F29" s="215"/>
      <c r="G29" s="216"/>
      <c r="H29" s="216"/>
      <c r="I29" s="217"/>
      <c r="J29" s="217"/>
    </row>
    <row r="30" spans="2:10" ht="28.35" customHeight="1" thickBot="1" x14ac:dyDescent="0.25">
      <c r="B30" s="461" t="s">
        <v>177</v>
      </c>
      <c r="C30" s="461"/>
      <c r="D30" s="461"/>
      <c r="E30" s="461"/>
      <c r="F30" s="461"/>
      <c r="G30" s="461"/>
      <c r="H30" s="461"/>
      <c r="I30" s="461"/>
      <c r="J30" s="461"/>
    </row>
    <row r="31" spans="2:10" ht="45.75" thickBot="1" x14ac:dyDescent="0.25">
      <c r="B31" s="462" t="s">
        <v>168</v>
      </c>
      <c r="C31" s="462"/>
      <c r="D31" s="462" t="s">
        <v>239</v>
      </c>
      <c r="E31" s="462"/>
      <c r="F31" s="462"/>
      <c r="G31" s="462" t="s">
        <v>178</v>
      </c>
      <c r="H31" s="462"/>
      <c r="I31" s="218" t="s">
        <v>179</v>
      </c>
      <c r="J31" s="218" t="s">
        <v>180</v>
      </c>
    </row>
    <row r="32" spans="2:10" ht="16.5" thickBot="1" x14ac:dyDescent="0.25">
      <c r="B32" s="452" t="s">
        <v>181</v>
      </c>
      <c r="C32" s="452"/>
      <c r="D32" s="452">
        <v>11000</v>
      </c>
      <c r="E32" s="452"/>
      <c r="F32" s="452"/>
      <c r="G32" s="452"/>
      <c r="H32" s="452"/>
      <c r="I32" s="452"/>
      <c r="J32" s="452"/>
    </row>
    <row r="33" spans="2:10" ht="16.5" thickBot="1" x14ac:dyDescent="0.25">
      <c r="B33" s="452" t="s">
        <v>182</v>
      </c>
      <c r="C33" s="452"/>
      <c r="D33" s="452">
        <v>3400</v>
      </c>
      <c r="E33" s="452"/>
      <c r="F33" s="452"/>
      <c r="G33" s="452"/>
      <c r="H33" s="452"/>
      <c r="I33" s="452"/>
      <c r="J33" s="452"/>
    </row>
    <row r="34" spans="2:10" ht="18.75" x14ac:dyDescent="0.2">
      <c r="B34" s="458" t="s">
        <v>189</v>
      </c>
      <c r="C34" s="458"/>
      <c r="D34" s="458"/>
      <c r="E34" s="458"/>
      <c r="F34" s="458"/>
      <c r="G34" s="458"/>
      <c r="H34" s="458"/>
      <c r="I34" s="458"/>
      <c r="J34" s="458"/>
    </row>
    <row r="35" spans="2:10" ht="15.75" thickBot="1" x14ac:dyDescent="0.3">
      <c r="B35" s="455" t="s">
        <v>190</v>
      </c>
      <c r="C35" s="456"/>
      <c r="D35" s="456"/>
      <c r="E35" s="456"/>
      <c r="F35" s="456"/>
      <c r="G35" s="456"/>
      <c r="H35" s="456"/>
      <c r="I35" s="456"/>
      <c r="J35" s="456"/>
    </row>
    <row r="36" spans="2:10" ht="45.75" thickBot="1" x14ac:dyDescent="0.3">
      <c r="B36" s="233" t="s">
        <v>191</v>
      </c>
      <c r="C36" s="459" t="s">
        <v>192</v>
      </c>
      <c r="D36" s="459"/>
      <c r="E36" s="459"/>
      <c r="F36" s="459"/>
      <c r="G36" s="234" t="s">
        <v>193</v>
      </c>
      <c r="H36" s="234" t="s">
        <v>194</v>
      </c>
      <c r="I36" s="234" t="s">
        <v>195</v>
      </c>
      <c r="J36" s="235" t="s">
        <v>166</v>
      </c>
    </row>
    <row r="37" spans="2:10" ht="16.5" thickBot="1" x14ac:dyDescent="0.3">
      <c r="B37" s="228">
        <v>1</v>
      </c>
      <c r="C37" s="460" t="s">
        <v>196</v>
      </c>
      <c r="D37" s="460"/>
      <c r="E37" s="460"/>
      <c r="F37" s="460"/>
      <c r="G37" s="236">
        <v>295</v>
      </c>
      <c r="H37" s="236">
        <v>315</v>
      </c>
      <c r="I37" s="236">
        <v>345</v>
      </c>
      <c r="J37" s="237">
        <v>365</v>
      </c>
    </row>
    <row r="38" spans="2:10" ht="16.5" thickBot="1" x14ac:dyDescent="0.3">
      <c r="B38" s="228">
        <v>2</v>
      </c>
      <c r="C38" s="460" t="s">
        <v>197</v>
      </c>
      <c r="D38" s="460"/>
      <c r="E38" s="460"/>
      <c r="F38" s="460"/>
      <c r="G38" s="236">
        <v>395</v>
      </c>
      <c r="H38" s="236">
        <v>415</v>
      </c>
      <c r="I38" s="236">
        <v>455</v>
      </c>
      <c r="J38" s="237">
        <v>465</v>
      </c>
    </row>
    <row r="39" spans="2:10" ht="16.5" thickBot="1" x14ac:dyDescent="0.3">
      <c r="B39" s="228">
        <v>3</v>
      </c>
      <c r="C39" s="460" t="s">
        <v>198</v>
      </c>
      <c r="D39" s="460"/>
      <c r="E39" s="460"/>
      <c r="F39" s="460"/>
      <c r="G39" s="236">
        <v>495</v>
      </c>
      <c r="H39" s="236">
        <v>515</v>
      </c>
      <c r="I39" s="236">
        <v>565</v>
      </c>
      <c r="J39" s="237">
        <v>565</v>
      </c>
    </row>
    <row r="40" spans="2:10" ht="2.25" customHeight="1" x14ac:dyDescent="0.25">
      <c r="B40" s="455"/>
      <c r="C40" s="456"/>
      <c r="D40" s="456"/>
      <c r="E40" s="456"/>
      <c r="F40" s="456"/>
      <c r="G40" s="456"/>
      <c r="H40" s="456"/>
      <c r="I40" s="456"/>
      <c r="J40" s="456"/>
    </row>
    <row r="41" spans="2:10" ht="36.75" hidden="1" thickBot="1" x14ac:dyDescent="0.25">
      <c r="B41" s="457"/>
      <c r="C41" s="457"/>
      <c r="D41" s="457"/>
      <c r="E41" s="457"/>
      <c r="F41" s="457"/>
      <c r="G41" s="457"/>
      <c r="H41" s="457"/>
      <c r="I41" s="457"/>
      <c r="J41" s="457"/>
    </row>
  </sheetData>
  <sheetProtection selectLockedCells="1" selectUnlockedCells="1"/>
  <mergeCells count="67">
    <mergeCell ref="B11:C11"/>
    <mergeCell ref="D11:G11"/>
    <mergeCell ref="H11:J11"/>
    <mergeCell ref="B10:J10"/>
    <mergeCell ref="B25:J25"/>
    <mergeCell ref="B30:J30"/>
    <mergeCell ref="B31:C31"/>
    <mergeCell ref="B12:C12"/>
    <mergeCell ref="D12:G12"/>
    <mergeCell ref="H12:J12"/>
    <mergeCell ref="B13:C13"/>
    <mergeCell ref="D13:G13"/>
    <mergeCell ref="H13:J13"/>
    <mergeCell ref="D31:F31"/>
    <mergeCell ref="G31:H31"/>
    <mergeCell ref="H16:J16"/>
    <mergeCell ref="B17:C17"/>
    <mergeCell ref="D17:G17"/>
    <mergeCell ref="H17:J17"/>
    <mergeCell ref="B27:C27"/>
    <mergeCell ref="D27:E27"/>
    <mergeCell ref="B40:J40"/>
    <mergeCell ref="B41:J41"/>
    <mergeCell ref="B34:J34"/>
    <mergeCell ref="B35:J35"/>
    <mergeCell ref="C36:F36"/>
    <mergeCell ref="C37:F37"/>
    <mergeCell ref="C38:F38"/>
    <mergeCell ref="C39:F39"/>
    <mergeCell ref="B32:C32"/>
    <mergeCell ref="D32:J32"/>
    <mergeCell ref="B33:C33"/>
    <mergeCell ref="D33:J33"/>
    <mergeCell ref="F1:J8"/>
    <mergeCell ref="B20:J20"/>
    <mergeCell ref="B21:C21"/>
    <mergeCell ref="D21:E21"/>
    <mergeCell ref="F21:G21"/>
    <mergeCell ref="I21:J21"/>
    <mergeCell ref="B18:C18"/>
    <mergeCell ref="D18:G18"/>
    <mergeCell ref="H18:J18"/>
    <mergeCell ref="B15:J15"/>
    <mergeCell ref="B16:C16"/>
    <mergeCell ref="D16:G16"/>
    <mergeCell ref="A9:J9"/>
    <mergeCell ref="B26:C26"/>
    <mergeCell ref="D26:E26"/>
    <mergeCell ref="F26:G26"/>
    <mergeCell ref="I26:J26"/>
    <mergeCell ref="F23:G23"/>
    <mergeCell ref="I23:J23"/>
    <mergeCell ref="B14:C14"/>
    <mergeCell ref="D14:G14"/>
    <mergeCell ref="H14:J14"/>
    <mergeCell ref="B22:C22"/>
    <mergeCell ref="D22:E22"/>
    <mergeCell ref="F22:G22"/>
    <mergeCell ref="I22:J22"/>
    <mergeCell ref="B23:C23"/>
    <mergeCell ref="D23:E23"/>
    <mergeCell ref="F27:G27"/>
    <mergeCell ref="I27:J27"/>
    <mergeCell ref="B28:C28"/>
    <mergeCell ref="D28:E28"/>
    <mergeCell ref="F28:G28"/>
    <mergeCell ref="I28:J28"/>
  </mergeCells>
  <pageMargins left="0.7" right="0.7" top="0.75" bottom="0.75" header="0.3" footer="0.3"/>
  <pageSetup paperSize="9" scale="98" orientation="portrait" horizontalDpi="0" verticalDpi="0" r:id="rId1"/>
  <headerFooter>
    <oddHeader>&amp;C11.03.2014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Layout" topLeftCell="A18" workbookViewId="0">
      <selection activeCell="I17" sqref="I17:K17"/>
    </sheetView>
  </sheetViews>
  <sheetFormatPr defaultRowHeight="12.75" x14ac:dyDescent="0.2"/>
  <cols>
    <col min="1" max="1" width="2.85546875" customWidth="1"/>
    <col min="2" max="2" width="9.42578125" customWidth="1"/>
    <col min="3" max="3" width="8.28515625" customWidth="1"/>
    <col min="4" max="4" width="4" customWidth="1"/>
    <col min="6" max="6" width="7" customWidth="1"/>
    <col min="8" max="8" width="12" customWidth="1"/>
    <col min="11" max="11" width="7.5703125" customWidth="1"/>
  </cols>
  <sheetData>
    <row r="1" spans="2:12" ht="24.75" customHeight="1" x14ac:dyDescent="0.25">
      <c r="C1" s="241"/>
      <c r="D1" s="6" t="s">
        <v>162</v>
      </c>
      <c r="E1" s="6"/>
      <c r="G1" s="429" t="s">
        <v>229</v>
      </c>
      <c r="H1" s="429"/>
      <c r="I1" s="429"/>
      <c r="J1" s="429"/>
      <c r="K1" s="429"/>
      <c r="L1" s="3"/>
    </row>
    <row r="2" spans="2:12" ht="26.25" customHeight="1" x14ac:dyDescent="0.3">
      <c r="C2" s="8"/>
      <c r="D2" s="1"/>
      <c r="E2" s="241"/>
      <c r="G2" s="429"/>
      <c r="H2" s="429"/>
      <c r="I2" s="429"/>
      <c r="J2" s="429"/>
      <c r="K2" s="429"/>
    </row>
    <row r="3" spans="2:12" ht="21.75" customHeight="1" x14ac:dyDescent="0.3">
      <c r="B3" s="8"/>
      <c r="C3" s="1"/>
      <c r="D3" s="6"/>
      <c r="E3" s="6"/>
      <c r="G3" s="429"/>
      <c r="H3" s="429"/>
      <c r="I3" s="429"/>
      <c r="J3" s="429"/>
      <c r="K3" s="429"/>
    </row>
    <row r="4" spans="2:12" ht="11.25" customHeight="1" x14ac:dyDescent="0.3">
      <c r="B4" s="8"/>
      <c r="C4" s="241"/>
      <c r="D4" s="241"/>
      <c r="E4" s="241"/>
      <c r="G4" s="429"/>
      <c r="H4" s="429"/>
      <c r="I4" s="429"/>
      <c r="J4" s="429"/>
      <c r="K4" s="429"/>
    </row>
    <row r="5" spans="2:12" ht="9" customHeight="1" x14ac:dyDescent="0.3">
      <c r="B5" s="8"/>
      <c r="C5" s="241"/>
      <c r="D5" s="241"/>
      <c r="E5" s="241"/>
      <c r="G5" s="429"/>
      <c r="H5" s="429"/>
      <c r="I5" s="429"/>
      <c r="J5" s="429"/>
      <c r="K5" s="429"/>
    </row>
    <row r="6" spans="2:12" ht="15" hidden="1" customHeight="1" x14ac:dyDescent="0.3">
      <c r="B6" s="8"/>
      <c r="C6" s="241"/>
      <c r="D6" s="241"/>
      <c r="E6" s="241"/>
      <c r="F6" s="238"/>
      <c r="G6" s="429"/>
      <c r="H6" s="429"/>
      <c r="I6" s="429"/>
      <c r="J6" s="429"/>
      <c r="K6" s="429"/>
    </row>
    <row r="7" spans="2:12" ht="15" hidden="1" customHeight="1" x14ac:dyDescent="0.3">
      <c r="B7" s="8"/>
      <c r="C7" s="241"/>
      <c r="D7" s="241"/>
      <c r="E7" s="241"/>
      <c r="F7" s="238"/>
      <c r="G7" s="429"/>
      <c r="H7" s="429"/>
      <c r="I7" s="429"/>
      <c r="J7" s="429"/>
      <c r="K7" s="429"/>
    </row>
    <row r="8" spans="2:12" ht="15" hidden="1" customHeight="1" x14ac:dyDescent="0.3">
      <c r="B8" s="8"/>
      <c r="C8" s="241"/>
      <c r="D8" s="241"/>
      <c r="E8" s="241"/>
      <c r="F8" s="238"/>
      <c r="G8" s="429"/>
      <c r="H8" s="429"/>
      <c r="I8" s="429"/>
      <c r="J8" s="429"/>
      <c r="K8" s="429"/>
    </row>
    <row r="9" spans="2:12" ht="30.75" customHeight="1" thickBot="1" x14ac:dyDescent="0.25">
      <c r="B9" s="528" t="s">
        <v>154</v>
      </c>
      <c r="C9" s="528"/>
      <c r="D9" s="528"/>
      <c r="E9" s="528"/>
      <c r="F9" s="528"/>
      <c r="G9" s="528"/>
      <c r="H9" s="528"/>
      <c r="I9" s="528"/>
      <c r="J9" s="528"/>
      <c r="K9" s="528"/>
    </row>
    <row r="10" spans="2:12" ht="21.75" hidden="1" customHeight="1" x14ac:dyDescent="0.2">
      <c r="B10" s="529" t="s">
        <v>155</v>
      </c>
      <c r="C10" s="529"/>
      <c r="D10" s="529"/>
      <c r="E10" s="529"/>
      <c r="F10" s="529"/>
      <c r="G10" s="529"/>
      <c r="H10" s="529"/>
      <c r="I10" s="529"/>
      <c r="J10" s="529"/>
      <c r="K10" s="211"/>
    </row>
    <row r="11" spans="2:12" ht="31.5" x14ac:dyDescent="0.2">
      <c r="B11" s="212" t="s">
        <v>156</v>
      </c>
      <c r="C11" s="530" t="s">
        <v>157</v>
      </c>
      <c r="D11" s="530"/>
      <c r="E11" s="530" t="s">
        <v>158</v>
      </c>
      <c r="F11" s="530"/>
      <c r="G11" s="531" t="s">
        <v>147</v>
      </c>
      <c r="H11" s="531"/>
      <c r="I11" s="530" t="s">
        <v>148</v>
      </c>
      <c r="J11" s="530"/>
      <c r="K11" s="532"/>
    </row>
    <row r="12" spans="2:12" ht="18" x14ac:dyDescent="0.2">
      <c r="B12" s="242">
        <v>2</v>
      </c>
      <c r="C12" s="518" t="s">
        <v>159</v>
      </c>
      <c r="D12" s="518"/>
      <c r="E12" s="518" t="s">
        <v>160</v>
      </c>
      <c r="F12" s="518"/>
      <c r="G12" s="501">
        <v>1280</v>
      </c>
      <c r="H12" s="502"/>
      <c r="I12" s="519">
        <f t="shared" ref="I12:I18" si="0">ROUND(G12/(2.05*3.05)+0.5,0)</f>
        <v>205</v>
      </c>
      <c r="J12" s="519"/>
      <c r="K12" s="520"/>
    </row>
    <row r="13" spans="2:12" ht="18" x14ac:dyDescent="0.2">
      <c r="B13" s="242">
        <v>3</v>
      </c>
      <c r="C13" s="518" t="s">
        <v>159</v>
      </c>
      <c r="D13" s="518"/>
      <c r="E13" s="518" t="s">
        <v>160</v>
      </c>
      <c r="F13" s="518"/>
      <c r="G13" s="501">
        <v>1480</v>
      </c>
      <c r="H13" s="502"/>
      <c r="I13" s="519">
        <f t="shared" si="0"/>
        <v>237</v>
      </c>
      <c r="J13" s="519"/>
      <c r="K13" s="520"/>
    </row>
    <row r="14" spans="2:12" ht="18" x14ac:dyDescent="0.2">
      <c r="B14" s="242">
        <v>4</v>
      </c>
      <c r="C14" s="518" t="s">
        <v>159</v>
      </c>
      <c r="D14" s="518"/>
      <c r="E14" s="518" t="s">
        <v>160</v>
      </c>
      <c r="F14" s="518"/>
      <c r="G14" s="501">
        <v>1980</v>
      </c>
      <c r="H14" s="502"/>
      <c r="I14" s="519">
        <f t="shared" si="0"/>
        <v>317</v>
      </c>
      <c r="J14" s="519"/>
      <c r="K14" s="520"/>
    </row>
    <row r="15" spans="2:12" ht="18" x14ac:dyDescent="0.2">
      <c r="B15" s="242">
        <v>5</v>
      </c>
      <c r="C15" s="518" t="s">
        <v>159</v>
      </c>
      <c r="D15" s="518"/>
      <c r="E15" s="518" t="s">
        <v>161</v>
      </c>
      <c r="F15" s="518"/>
      <c r="G15" s="501">
        <v>2600</v>
      </c>
      <c r="H15" s="502"/>
      <c r="I15" s="519">
        <f t="shared" si="0"/>
        <v>416</v>
      </c>
      <c r="J15" s="519"/>
      <c r="K15" s="520"/>
    </row>
    <row r="16" spans="2:12" ht="18" x14ac:dyDescent="0.2">
      <c r="B16" s="242">
        <v>6</v>
      </c>
      <c r="C16" s="518" t="s">
        <v>159</v>
      </c>
      <c r="D16" s="518"/>
      <c r="E16" s="518" t="s">
        <v>161</v>
      </c>
      <c r="F16" s="518"/>
      <c r="G16" s="501">
        <v>3200</v>
      </c>
      <c r="H16" s="502"/>
      <c r="I16" s="519">
        <f t="shared" si="0"/>
        <v>512</v>
      </c>
      <c r="J16" s="519"/>
      <c r="K16" s="520"/>
    </row>
    <row r="17" spans="1:12" ht="18" x14ac:dyDescent="0.2">
      <c r="B17" s="242">
        <v>8</v>
      </c>
      <c r="C17" s="518" t="s">
        <v>159</v>
      </c>
      <c r="D17" s="518"/>
      <c r="E17" s="518" t="s">
        <v>161</v>
      </c>
      <c r="F17" s="518"/>
      <c r="G17" s="501">
        <v>4600</v>
      </c>
      <c r="H17" s="502"/>
      <c r="I17" s="519">
        <f t="shared" si="0"/>
        <v>736</v>
      </c>
      <c r="J17" s="519"/>
      <c r="K17" s="520"/>
    </row>
    <row r="18" spans="1:12" ht="18.75" thickBot="1" x14ac:dyDescent="0.25">
      <c r="B18" s="243">
        <v>10</v>
      </c>
      <c r="C18" s="525" t="s">
        <v>159</v>
      </c>
      <c r="D18" s="525"/>
      <c r="E18" s="525" t="s">
        <v>160</v>
      </c>
      <c r="F18" s="525"/>
      <c r="G18" s="501">
        <v>4980</v>
      </c>
      <c r="H18" s="502"/>
      <c r="I18" s="526">
        <f t="shared" si="0"/>
        <v>797</v>
      </c>
      <c r="J18" s="526"/>
      <c r="K18" s="527"/>
    </row>
    <row r="19" spans="1:12" s="249" customFormat="1" ht="18" customHeight="1" x14ac:dyDescent="0.25">
      <c r="B19" s="250"/>
      <c r="C19" s="250"/>
      <c r="D19" s="251"/>
      <c r="E19" s="251"/>
      <c r="J19" s="252"/>
      <c r="K19" s="253"/>
    </row>
    <row r="20" spans="1:12" s="249" customFormat="1" ht="20.100000000000001" customHeight="1" thickBot="1" x14ac:dyDescent="0.25">
      <c r="B20" s="513" t="s">
        <v>232</v>
      </c>
      <c r="C20" s="513"/>
      <c r="D20" s="513"/>
      <c r="E20" s="513"/>
      <c r="F20" s="513"/>
      <c r="G20" s="513"/>
      <c r="H20" s="513"/>
      <c r="I20" s="513"/>
      <c r="J20" s="513"/>
      <c r="K20" s="513"/>
    </row>
    <row r="21" spans="1:12" s="249" customFormat="1" ht="31.5" x14ac:dyDescent="0.2">
      <c r="B21" s="254" t="s">
        <v>156</v>
      </c>
      <c r="C21" s="490" t="s">
        <v>157</v>
      </c>
      <c r="D21" s="491"/>
      <c r="E21" s="490" t="s">
        <v>158</v>
      </c>
      <c r="F21" s="491"/>
      <c r="G21" s="492" t="s">
        <v>147</v>
      </c>
      <c r="H21" s="493"/>
      <c r="I21" s="490" t="s">
        <v>148</v>
      </c>
      <c r="J21" s="494"/>
      <c r="K21" s="495"/>
    </row>
    <row r="22" spans="1:12" s="249" customFormat="1" ht="18" x14ac:dyDescent="0.2">
      <c r="B22" s="255">
        <v>4</v>
      </c>
      <c r="C22" s="499" t="s">
        <v>159</v>
      </c>
      <c r="D22" s="500"/>
      <c r="E22" s="499" t="s">
        <v>160</v>
      </c>
      <c r="F22" s="500"/>
      <c r="G22" s="501">
        <v>2220</v>
      </c>
      <c r="H22" s="502"/>
      <c r="I22" s="515">
        <f t="shared" ref="I22:I24" si="1">ROUND(G22/(2.05*3.05)+0.5,0)</f>
        <v>356</v>
      </c>
      <c r="J22" s="516"/>
      <c r="K22" s="517"/>
    </row>
    <row r="23" spans="1:12" s="249" customFormat="1" ht="18" x14ac:dyDescent="0.2">
      <c r="B23" s="255">
        <v>5</v>
      </c>
      <c r="C23" s="499" t="s">
        <v>159</v>
      </c>
      <c r="D23" s="500"/>
      <c r="E23" s="499" t="s">
        <v>161</v>
      </c>
      <c r="F23" s="500"/>
      <c r="G23" s="501">
        <v>2690</v>
      </c>
      <c r="H23" s="502"/>
      <c r="I23" s="515">
        <f t="shared" si="1"/>
        <v>431</v>
      </c>
      <c r="J23" s="516"/>
      <c r="K23" s="517"/>
    </row>
    <row r="24" spans="1:12" s="249" customFormat="1" ht="18.75" customHeight="1" thickBot="1" x14ac:dyDescent="0.25">
      <c r="B24" s="256">
        <v>8</v>
      </c>
      <c r="C24" s="506" t="s">
        <v>159</v>
      </c>
      <c r="D24" s="507"/>
      <c r="E24" s="506" t="s">
        <v>160</v>
      </c>
      <c r="F24" s="507"/>
      <c r="G24" s="508">
        <v>4510</v>
      </c>
      <c r="H24" s="509"/>
      <c r="I24" s="522">
        <f t="shared" si="1"/>
        <v>722</v>
      </c>
      <c r="J24" s="523"/>
      <c r="K24" s="524"/>
    </row>
    <row r="25" spans="1:12" s="249" customFormat="1" ht="12.95" customHeight="1" x14ac:dyDescent="0.2">
      <c r="B25" s="257"/>
      <c r="C25" s="258"/>
      <c r="D25" s="258"/>
      <c r="E25" s="258"/>
      <c r="F25" s="258"/>
      <c r="G25" s="259"/>
      <c r="H25" s="259"/>
      <c r="I25" s="260"/>
      <c r="J25" s="260"/>
      <c r="K25" s="260"/>
    </row>
    <row r="26" spans="1:12" s="261" customFormat="1" ht="18" x14ac:dyDescent="0.2">
      <c r="B26" s="521" t="s">
        <v>233</v>
      </c>
      <c r="C26" s="521"/>
      <c r="D26" s="521"/>
      <c r="E26" s="521"/>
      <c r="F26" s="521"/>
      <c r="G26" s="521"/>
      <c r="H26" s="521"/>
      <c r="I26" s="521"/>
      <c r="J26" s="521"/>
      <c r="K26" s="521"/>
      <c r="L26" s="262"/>
    </row>
    <row r="27" spans="1:12" s="261" customFormat="1" ht="15.75" customHeight="1" thickBot="1" x14ac:dyDescent="0.25">
      <c r="B27" s="514" t="s">
        <v>234</v>
      </c>
      <c r="C27" s="514"/>
      <c r="D27" s="514"/>
      <c r="E27" s="514"/>
      <c r="F27" s="514"/>
      <c r="G27" s="514"/>
      <c r="H27" s="514"/>
      <c r="I27" s="514"/>
      <c r="J27" s="514"/>
      <c r="K27" s="514"/>
      <c r="L27" s="262"/>
    </row>
    <row r="28" spans="1:12" s="263" customFormat="1" ht="31.5" customHeight="1" x14ac:dyDescent="0.2">
      <c r="B28" s="254" t="s">
        <v>156</v>
      </c>
      <c r="C28" s="490" t="s">
        <v>157</v>
      </c>
      <c r="D28" s="491"/>
      <c r="E28" s="490" t="s">
        <v>158</v>
      </c>
      <c r="F28" s="491"/>
      <c r="G28" s="492" t="s">
        <v>147</v>
      </c>
      <c r="H28" s="493"/>
      <c r="I28" s="496" t="s">
        <v>148</v>
      </c>
      <c r="J28" s="497"/>
      <c r="K28" s="498"/>
    </row>
    <row r="29" spans="1:12" s="263" customFormat="1" ht="20.100000000000001" customHeight="1" x14ac:dyDescent="0.2">
      <c r="B29" s="255">
        <v>0.7</v>
      </c>
      <c r="C29" s="499" t="s">
        <v>159</v>
      </c>
      <c r="D29" s="500"/>
      <c r="E29" s="499" t="s">
        <v>164</v>
      </c>
      <c r="F29" s="500"/>
      <c r="G29" s="501">
        <v>495</v>
      </c>
      <c r="H29" s="502"/>
      <c r="I29" s="503">
        <f>ROUND(G29/(1.5*3),0)</f>
        <v>110</v>
      </c>
      <c r="J29" s="504"/>
      <c r="K29" s="505"/>
    </row>
    <row r="30" spans="1:12" s="263" customFormat="1" ht="20.100000000000001" customHeight="1" thickBot="1" x14ac:dyDescent="0.25">
      <c r="B30" s="256">
        <v>1</v>
      </c>
      <c r="C30" s="506" t="s">
        <v>159</v>
      </c>
      <c r="D30" s="507"/>
      <c r="E30" s="506" t="s">
        <v>164</v>
      </c>
      <c r="F30" s="507"/>
      <c r="G30" s="508">
        <v>660</v>
      </c>
      <c r="H30" s="509"/>
      <c r="I30" s="510">
        <f>ROUND(G30/(1.5*3),0)</f>
        <v>147</v>
      </c>
      <c r="J30" s="511"/>
      <c r="K30" s="512"/>
    </row>
    <row r="31" spans="1:12" s="261" customFormat="1" ht="14.25" customHeight="1" x14ac:dyDescent="0.2">
      <c r="A31" s="262"/>
      <c r="B31" s="258"/>
      <c r="C31" s="258"/>
      <c r="D31" s="258"/>
      <c r="E31" s="258"/>
      <c r="F31" s="258"/>
      <c r="G31" s="260"/>
      <c r="H31" s="260"/>
      <c r="I31" s="260"/>
      <c r="J31" s="260"/>
      <c r="K31" s="260"/>
      <c r="L31" s="262"/>
    </row>
    <row r="32" spans="1:12" s="249" customFormat="1" ht="18.75" thickBot="1" x14ac:dyDescent="0.25">
      <c r="B32" s="465" t="s">
        <v>237</v>
      </c>
      <c r="C32" s="465"/>
      <c r="D32" s="465"/>
      <c r="E32" s="465"/>
      <c r="F32" s="465"/>
      <c r="G32" s="465"/>
      <c r="H32" s="465"/>
      <c r="I32" s="465"/>
      <c r="J32" s="465"/>
      <c r="K32" s="465"/>
    </row>
    <row r="33" spans="2:11" s="249" customFormat="1" ht="60" customHeight="1" x14ac:dyDescent="0.2">
      <c r="B33" s="254" t="s">
        <v>156</v>
      </c>
      <c r="C33" s="490" t="s">
        <v>157</v>
      </c>
      <c r="D33" s="491"/>
      <c r="E33" s="490" t="s">
        <v>158</v>
      </c>
      <c r="F33" s="491"/>
      <c r="G33" s="492" t="s">
        <v>147</v>
      </c>
      <c r="H33" s="493"/>
      <c r="I33" s="490" t="s">
        <v>148</v>
      </c>
      <c r="J33" s="494"/>
      <c r="K33" s="495"/>
    </row>
    <row r="34" spans="2:11" s="249" customFormat="1" ht="12.75" customHeight="1" x14ac:dyDescent="0.2">
      <c r="B34" s="466">
        <v>10</v>
      </c>
      <c r="C34" s="468" t="s">
        <v>159</v>
      </c>
      <c r="D34" s="469"/>
      <c r="E34" s="468" t="s">
        <v>164</v>
      </c>
      <c r="F34" s="469"/>
      <c r="G34" s="472">
        <v>960</v>
      </c>
      <c r="H34" s="473"/>
      <c r="I34" s="476">
        <f>ROUND(G34/(1.5*3),0)</f>
        <v>213</v>
      </c>
      <c r="J34" s="477"/>
      <c r="K34" s="478"/>
    </row>
    <row r="35" spans="2:11" s="249" customFormat="1" ht="12.75" customHeight="1" x14ac:dyDescent="0.2">
      <c r="B35" s="482"/>
      <c r="C35" s="483"/>
      <c r="D35" s="484"/>
      <c r="E35" s="483"/>
      <c r="F35" s="484"/>
      <c r="G35" s="485"/>
      <c r="H35" s="486"/>
      <c r="I35" s="487"/>
      <c r="J35" s="488"/>
      <c r="K35" s="489"/>
    </row>
    <row r="36" spans="2:11" s="249" customFormat="1" ht="12.75" customHeight="1" x14ac:dyDescent="0.2">
      <c r="B36" s="466">
        <v>32</v>
      </c>
      <c r="C36" s="468" t="s">
        <v>159</v>
      </c>
      <c r="D36" s="469"/>
      <c r="E36" s="468" t="s">
        <v>164</v>
      </c>
      <c r="F36" s="469"/>
      <c r="G36" s="472">
        <v>1750</v>
      </c>
      <c r="H36" s="473"/>
      <c r="I36" s="476">
        <f>ROUND(G36/(1.5*3),0)</f>
        <v>389</v>
      </c>
      <c r="J36" s="477"/>
      <c r="K36" s="478"/>
    </row>
    <row r="37" spans="2:11" s="249" customFormat="1" ht="13.5" customHeight="1" thickBot="1" x14ac:dyDescent="0.25">
      <c r="B37" s="467"/>
      <c r="C37" s="470"/>
      <c r="D37" s="471"/>
      <c r="E37" s="470"/>
      <c r="F37" s="471"/>
      <c r="G37" s="474"/>
      <c r="H37" s="475"/>
      <c r="I37" s="479"/>
      <c r="J37" s="480"/>
      <c r="K37" s="481"/>
    </row>
    <row r="38" spans="2:11" s="249" customFormat="1" ht="15.75" x14ac:dyDescent="0.25">
      <c r="B38" s="250"/>
      <c r="C38" s="250"/>
      <c r="D38" s="251"/>
      <c r="E38" s="251"/>
      <c r="J38" s="252"/>
      <c r="K38" s="253"/>
    </row>
    <row r="39" spans="2:11" s="249" customFormat="1" ht="15.75" x14ac:dyDescent="0.25">
      <c r="B39" s="250"/>
      <c r="C39" s="250"/>
      <c r="D39" s="251"/>
      <c r="E39" s="251"/>
      <c r="J39" s="252"/>
      <c r="K39" s="253"/>
    </row>
    <row r="40" spans="2:11" s="249" customFormat="1" ht="15.75" x14ac:dyDescent="0.25">
      <c r="B40" s="250"/>
      <c r="C40" s="250"/>
      <c r="D40" s="251"/>
      <c r="E40" s="251"/>
      <c r="J40" s="252"/>
      <c r="K40" s="253"/>
    </row>
    <row r="41" spans="2:11" s="249" customFormat="1" ht="15.75" x14ac:dyDescent="0.25">
      <c r="B41" s="250"/>
      <c r="C41" s="250"/>
      <c r="D41" s="251"/>
      <c r="E41" s="251"/>
      <c r="J41" s="252"/>
      <c r="K41" s="253"/>
    </row>
    <row r="42" spans="2:11" s="249" customFormat="1" ht="15.75" x14ac:dyDescent="0.25">
      <c r="B42" s="250"/>
      <c r="C42" s="250"/>
      <c r="D42" s="251"/>
      <c r="E42" s="251"/>
      <c r="J42" s="252"/>
      <c r="K42" s="253"/>
    </row>
    <row r="43" spans="2:11" s="249" customFormat="1" ht="15.75" x14ac:dyDescent="0.25">
      <c r="B43" s="250"/>
      <c r="C43" s="250"/>
      <c r="D43" s="251"/>
      <c r="E43" s="251"/>
      <c r="J43" s="252"/>
      <c r="K43" s="253"/>
    </row>
  </sheetData>
  <sheetProtection password="DC6F" sheet="1" objects="1" scenarios="1"/>
  <mergeCells count="81">
    <mergeCell ref="C14:D14"/>
    <mergeCell ref="E14:F14"/>
    <mergeCell ref="G14:H14"/>
    <mergeCell ref="I14:K14"/>
    <mergeCell ref="G1:K8"/>
    <mergeCell ref="B9:K9"/>
    <mergeCell ref="B10:J10"/>
    <mergeCell ref="C11:D11"/>
    <mergeCell ref="E11:F11"/>
    <mergeCell ref="G11:H11"/>
    <mergeCell ref="I11:K11"/>
    <mergeCell ref="C12:D12"/>
    <mergeCell ref="E12:F12"/>
    <mergeCell ref="G12:H12"/>
    <mergeCell ref="I12:K12"/>
    <mergeCell ref="C13:D13"/>
    <mergeCell ref="E13:F13"/>
    <mergeCell ref="G13:H13"/>
    <mergeCell ref="I13:K13"/>
    <mergeCell ref="C18:D18"/>
    <mergeCell ref="E18:F18"/>
    <mergeCell ref="G18:H18"/>
    <mergeCell ref="I18:K18"/>
    <mergeCell ref="C15:D15"/>
    <mergeCell ref="E15:F15"/>
    <mergeCell ref="G15:H15"/>
    <mergeCell ref="I15:K15"/>
    <mergeCell ref="C17:D17"/>
    <mergeCell ref="E17:F17"/>
    <mergeCell ref="G17:H17"/>
    <mergeCell ref="I17:K17"/>
    <mergeCell ref="C16:D16"/>
    <mergeCell ref="E16:F16"/>
    <mergeCell ref="G16:H16"/>
    <mergeCell ref="I16:K16"/>
    <mergeCell ref="B26:K26"/>
    <mergeCell ref="C21:D21"/>
    <mergeCell ref="E21:F21"/>
    <mergeCell ref="G21:H21"/>
    <mergeCell ref="I21:K21"/>
    <mergeCell ref="G24:H24"/>
    <mergeCell ref="I24:K24"/>
    <mergeCell ref="C30:D30"/>
    <mergeCell ref="E30:F30"/>
    <mergeCell ref="G30:H30"/>
    <mergeCell ref="I30:K30"/>
    <mergeCell ref="B20:K20"/>
    <mergeCell ref="B27:K27"/>
    <mergeCell ref="C22:D22"/>
    <mergeCell ref="E22:F22"/>
    <mergeCell ref="G22:H22"/>
    <mergeCell ref="I22:K22"/>
    <mergeCell ref="C23:D23"/>
    <mergeCell ref="E23:F23"/>
    <mergeCell ref="G23:H23"/>
    <mergeCell ref="I23:K23"/>
    <mergeCell ref="C24:D24"/>
    <mergeCell ref="E24:F24"/>
    <mergeCell ref="C28:D28"/>
    <mergeCell ref="E28:F28"/>
    <mergeCell ref="G28:H28"/>
    <mergeCell ref="I28:K28"/>
    <mergeCell ref="C29:D29"/>
    <mergeCell ref="E29:F29"/>
    <mergeCell ref="G29:H29"/>
    <mergeCell ref="I29:K29"/>
    <mergeCell ref="B32:K32"/>
    <mergeCell ref="B36:B37"/>
    <mergeCell ref="C36:D37"/>
    <mergeCell ref="E36:F37"/>
    <mergeCell ref="G36:H37"/>
    <mergeCell ref="I36:K37"/>
    <mergeCell ref="B34:B35"/>
    <mergeCell ref="C34:D35"/>
    <mergeCell ref="E34:F35"/>
    <mergeCell ref="G34:H35"/>
    <mergeCell ref="I34:K35"/>
    <mergeCell ref="C33:D33"/>
    <mergeCell ref="E33:F33"/>
    <mergeCell ref="G33:H33"/>
    <mergeCell ref="I33:K33"/>
  </mergeCells>
  <pageMargins left="0.7" right="0.7" top="0.59375" bottom="0.75" header="0.3" footer="0.3"/>
  <pageSetup paperSize="9" orientation="portrait" horizontalDpi="0" verticalDpi="0" r:id="rId1"/>
  <headerFooter>
    <oddHeader>&amp;C11.03.2014</oddHeader>
  </headerFooter>
  <ignoredErrors>
    <ignoredError sqref="I22:I24 I29:K30 I34:K37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O226"/>
  <sheetViews>
    <sheetView showZeros="0" topLeftCell="A9" zoomScale="75" zoomScaleNormal="75" zoomScaleSheetLayoutView="75" workbookViewId="0">
      <selection activeCell="AE24" sqref="AE24"/>
    </sheetView>
  </sheetViews>
  <sheetFormatPr defaultRowHeight="15.75" x14ac:dyDescent="0.25"/>
  <cols>
    <col min="1" max="1" width="33.85546875" style="315" customWidth="1"/>
    <col min="2" max="2" width="14.85546875" style="315" customWidth="1"/>
    <col min="3" max="3" width="14.42578125" style="6" hidden="1" customWidth="1"/>
    <col min="4" max="4" width="11.5703125" style="6" hidden="1" customWidth="1"/>
    <col min="5" max="5" width="13.7109375" customWidth="1"/>
    <col min="6" max="6" width="9.7109375" customWidth="1"/>
    <col min="7" max="8" width="12.7109375" hidden="1" customWidth="1"/>
    <col min="9" max="9" width="13.140625" hidden="1" customWidth="1"/>
    <col min="10" max="10" width="14.28515625" style="2" hidden="1" customWidth="1"/>
    <col min="11" max="11" width="11.42578125" hidden="1" customWidth="1"/>
    <col min="12" max="12" width="12" hidden="1" customWidth="1"/>
    <col min="13" max="13" width="11" hidden="1" customWidth="1"/>
    <col min="14" max="14" width="11.85546875" hidden="1" customWidth="1"/>
    <col min="15" max="15" width="12" hidden="1" customWidth="1"/>
    <col min="16" max="16" width="12.7109375" hidden="1" customWidth="1"/>
    <col min="17" max="17" width="14.42578125" hidden="1" customWidth="1"/>
    <col min="18" max="18" width="12.42578125" hidden="1" customWidth="1"/>
    <col min="19" max="19" width="14" hidden="1" customWidth="1"/>
    <col min="20" max="20" width="14.28515625" hidden="1" customWidth="1"/>
    <col min="21" max="21" width="13.28515625" hidden="1" customWidth="1"/>
    <col min="22" max="22" width="17" hidden="1" customWidth="1"/>
    <col min="23" max="23" width="9.140625" hidden="1" customWidth="1"/>
    <col min="24" max="25" width="8.5703125" hidden="1" customWidth="1"/>
    <col min="26" max="26" width="8.42578125" hidden="1" customWidth="1"/>
    <col min="27" max="27" width="6.42578125" hidden="1" customWidth="1"/>
    <col min="28" max="28" width="6.28515625" hidden="1" customWidth="1"/>
    <col min="29" max="29" width="11.7109375" customWidth="1"/>
    <col min="30" max="30" width="11" customWidth="1"/>
    <col min="31" max="31" width="10.85546875" customWidth="1"/>
    <col min="32" max="32" width="12.5703125" hidden="1" customWidth="1"/>
    <col min="33" max="33" width="10.28515625" customWidth="1"/>
  </cols>
  <sheetData>
    <row r="1" spans="1:67" ht="24.75" customHeight="1" x14ac:dyDescent="0.25">
      <c r="A1"/>
      <c r="B1" s="248"/>
      <c r="H1" s="2"/>
      <c r="J1"/>
      <c r="K1" s="3"/>
      <c r="AF1" s="139"/>
    </row>
    <row r="2" spans="1:67" ht="26.25" customHeight="1" x14ac:dyDescent="0.3">
      <c r="A2"/>
      <c r="B2" s="8"/>
      <c r="C2" s="315"/>
      <c r="D2" s="248"/>
      <c r="E2" s="533" t="s">
        <v>408</v>
      </c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</row>
    <row r="3" spans="1:67" ht="21.75" customHeight="1" x14ac:dyDescent="0.3">
      <c r="A3" s="8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533"/>
      <c r="U3" s="533"/>
      <c r="V3" s="533"/>
      <c r="W3" s="533"/>
      <c r="X3" s="533"/>
      <c r="Y3" s="533"/>
      <c r="Z3" s="533"/>
      <c r="AA3" s="533"/>
      <c r="AB3" s="533"/>
      <c r="AC3" s="533"/>
      <c r="AD3" s="533"/>
      <c r="AE3" s="533"/>
      <c r="AF3" s="533"/>
    </row>
    <row r="4" spans="1:67" ht="26.25" customHeight="1" x14ac:dyDescent="0.3">
      <c r="A4" s="8"/>
      <c r="B4" s="248"/>
      <c r="C4" s="248"/>
      <c r="D4" s="248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3"/>
      <c r="AC4" s="533"/>
      <c r="AD4" s="533"/>
      <c r="AE4" s="533"/>
      <c r="AF4" s="533"/>
    </row>
    <row r="5" spans="1:67" ht="14.25" customHeight="1" x14ac:dyDescent="0.3">
      <c r="A5" s="8"/>
      <c r="B5" s="248"/>
      <c r="C5" s="248"/>
      <c r="D5" s="248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3"/>
    </row>
    <row r="6" spans="1:67" ht="15" customHeight="1" x14ac:dyDescent="0.3">
      <c r="A6" s="8"/>
      <c r="B6" s="13"/>
      <c r="C6" s="9"/>
      <c r="D6" s="9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67" ht="0.75" hidden="1" customHeight="1" x14ac:dyDescent="0.3">
      <c r="A7" s="15"/>
      <c r="B7" s="13"/>
      <c r="C7" s="9"/>
      <c r="D7" s="9"/>
      <c r="E7" s="542"/>
      <c r="F7" s="542"/>
      <c r="G7" s="542"/>
      <c r="H7" s="542"/>
      <c r="I7" s="542"/>
      <c r="J7" s="542"/>
      <c r="K7" s="542"/>
      <c r="L7" s="542"/>
      <c r="M7" s="542"/>
      <c r="N7" s="542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67" s="4" customFormat="1" ht="11.25" hidden="1" customHeight="1" x14ac:dyDescent="0.25">
      <c r="A8" s="17"/>
      <c r="B8" s="17"/>
      <c r="C8" s="9"/>
      <c r="D8" s="9"/>
      <c r="E8" s="16"/>
      <c r="F8" s="16"/>
      <c r="G8" s="18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67" ht="20.25" thickBot="1" x14ac:dyDescent="0.35">
      <c r="A9" s="359" t="s">
        <v>146</v>
      </c>
      <c r="B9" s="360"/>
      <c r="C9" s="360"/>
      <c r="D9" s="360"/>
      <c r="E9" s="360"/>
      <c r="F9" s="360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</row>
    <row r="10" spans="1:67" ht="104.25" customHeight="1" thickBot="1" x14ac:dyDescent="0.3">
      <c r="A10" s="122" t="s">
        <v>29</v>
      </c>
      <c r="B10" s="123" t="s">
        <v>18</v>
      </c>
      <c r="C10" s="536" t="s">
        <v>7</v>
      </c>
      <c r="D10" s="537"/>
      <c r="E10" s="124" t="s">
        <v>17</v>
      </c>
      <c r="F10" s="123" t="s">
        <v>2</v>
      </c>
      <c r="G10" s="125" t="s">
        <v>3</v>
      </c>
      <c r="H10" s="126" t="s">
        <v>4</v>
      </c>
      <c r="I10" s="126" t="s">
        <v>5</v>
      </c>
      <c r="J10" s="127" t="s">
        <v>5</v>
      </c>
      <c r="K10" s="128" t="s">
        <v>5</v>
      </c>
      <c r="L10" s="128" t="s">
        <v>5</v>
      </c>
      <c r="M10" s="128" t="s">
        <v>5</v>
      </c>
      <c r="N10" s="128" t="s">
        <v>5</v>
      </c>
      <c r="O10" s="128" t="s">
        <v>5</v>
      </c>
      <c r="P10" s="128" t="s">
        <v>5</v>
      </c>
      <c r="Q10" s="127" t="s">
        <v>6</v>
      </c>
      <c r="R10" s="129" t="s">
        <v>6</v>
      </c>
      <c r="S10" s="129" t="s">
        <v>6</v>
      </c>
      <c r="T10" s="130" t="s">
        <v>6</v>
      </c>
      <c r="U10" s="127" t="s">
        <v>6</v>
      </c>
      <c r="V10" s="129" t="s">
        <v>6</v>
      </c>
      <c r="W10" s="131"/>
      <c r="X10" s="129" t="s">
        <v>6</v>
      </c>
      <c r="Y10" s="129" t="s">
        <v>6</v>
      </c>
      <c r="Z10" s="129" t="s">
        <v>6</v>
      </c>
      <c r="AA10" s="129" t="s">
        <v>6</v>
      </c>
      <c r="AB10" s="129"/>
      <c r="AC10" s="128" t="s">
        <v>139</v>
      </c>
      <c r="AD10" s="128" t="s">
        <v>61</v>
      </c>
      <c r="AE10" s="128" t="s">
        <v>62</v>
      </c>
      <c r="AF10" s="132" t="s">
        <v>26</v>
      </c>
      <c r="AG10" s="128" t="s">
        <v>25</v>
      </c>
    </row>
    <row r="11" spans="1:67" ht="21.75" customHeight="1" x14ac:dyDescent="0.4">
      <c r="A11" s="21" t="s">
        <v>31</v>
      </c>
      <c r="B11" s="25" t="s">
        <v>32</v>
      </c>
      <c r="C11" s="26"/>
      <c r="D11" s="26"/>
      <c r="E11" s="27" t="s">
        <v>16</v>
      </c>
      <c r="F11" s="28" t="s">
        <v>20</v>
      </c>
      <c r="G11" s="29"/>
      <c r="H11" s="29"/>
      <c r="I11" s="29"/>
      <c r="J11" s="30"/>
      <c r="K11" s="31"/>
      <c r="L11" s="32"/>
      <c r="M11" s="33"/>
      <c r="N11" s="33"/>
      <c r="O11" s="33"/>
      <c r="P11" s="33"/>
      <c r="Q11" s="33">
        <v>122402</v>
      </c>
      <c r="R11" s="33">
        <f>ROUND(Q11*1.05,0)</f>
        <v>128522</v>
      </c>
      <c r="S11" s="33">
        <f>ROUND(R11*1.04,0)</f>
        <v>133663</v>
      </c>
      <c r="T11" s="33">
        <f>ROUND(S11*1.05,0)</f>
        <v>140346</v>
      </c>
      <c r="U11" s="33">
        <f>ROUND(T11*1.1*0.97,0)</f>
        <v>149749</v>
      </c>
      <c r="V11" s="33">
        <f>ROUND(U11*1.05,0)</f>
        <v>157236</v>
      </c>
      <c r="W11" s="33"/>
      <c r="X11" s="33">
        <f>V11</f>
        <v>157236</v>
      </c>
      <c r="Y11" s="33"/>
      <c r="Z11" s="33">
        <f>ROUND(X11,0)</f>
        <v>157236</v>
      </c>
      <c r="AA11" s="33">
        <f>ROUND(Z11/1000,2)</f>
        <v>157.24</v>
      </c>
      <c r="AB11" s="33"/>
      <c r="AC11" s="56">
        <f>SUM(AF11*1.2)</f>
        <v>660</v>
      </c>
      <c r="AD11" s="56">
        <f>SUM(AF11*1.3)</f>
        <v>715</v>
      </c>
      <c r="AE11" s="56">
        <f>SUM(AF11*1.4)</f>
        <v>770</v>
      </c>
      <c r="AF11" s="61">
        <v>550</v>
      </c>
      <c r="AG11" s="97">
        <v>4.72</v>
      </c>
    </row>
    <row r="12" spans="1:67" ht="17.25" customHeight="1" x14ac:dyDescent="0.3">
      <c r="A12" s="59" t="s">
        <v>33</v>
      </c>
      <c r="B12" s="34" t="s">
        <v>21</v>
      </c>
      <c r="C12" s="247"/>
      <c r="D12" s="247"/>
      <c r="E12" s="43" t="s">
        <v>8</v>
      </c>
      <c r="F12" s="37" t="s">
        <v>20</v>
      </c>
      <c r="G12" s="37"/>
      <c r="H12" s="37"/>
      <c r="I12" s="37"/>
      <c r="J12" s="39"/>
      <c r="K12" s="40"/>
      <c r="L12" s="41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56">
        <f t="shared" ref="AC12:AC14" si="0">SUM(AF12*1.2)</f>
        <v>1700.5920000000001</v>
      </c>
      <c r="AD12" s="56">
        <f>SUM(AF12*1.3)</f>
        <v>1842.3080000000002</v>
      </c>
      <c r="AE12" s="56">
        <f>SUM(AF12*1.4)</f>
        <v>1984.0239999999999</v>
      </c>
      <c r="AF12" s="58">
        <v>1417.16</v>
      </c>
      <c r="AG12" s="97">
        <v>12.6</v>
      </c>
      <c r="AM12" s="340"/>
      <c r="AN12" s="340"/>
      <c r="AO12" s="340"/>
      <c r="AP12" s="340"/>
      <c r="AQ12" s="340"/>
      <c r="AR12" s="340"/>
      <c r="AS12" s="340"/>
      <c r="AT12" s="340"/>
      <c r="AU12" s="340"/>
      <c r="AV12" s="340"/>
      <c r="AW12" s="340"/>
      <c r="AX12" s="340"/>
      <c r="AY12" s="340"/>
      <c r="AZ12" s="340"/>
      <c r="BA12" s="340"/>
      <c r="BB12" s="340"/>
      <c r="BC12" s="340"/>
      <c r="BD12" s="340"/>
      <c r="BE12" s="340"/>
      <c r="BF12" s="340"/>
      <c r="BG12" s="340"/>
      <c r="BH12" s="340"/>
      <c r="BI12" s="340"/>
      <c r="BJ12" s="340"/>
      <c r="BK12" s="340"/>
      <c r="BL12" s="340"/>
      <c r="BM12" s="340"/>
      <c r="BN12" s="340"/>
      <c r="BO12" s="340"/>
    </row>
    <row r="13" spans="1:67" ht="17.25" customHeight="1" x14ac:dyDescent="0.3">
      <c r="A13" s="44" t="s">
        <v>34</v>
      </c>
      <c r="B13" s="34" t="s">
        <v>21</v>
      </c>
      <c r="C13" s="247"/>
      <c r="D13" s="247"/>
      <c r="E13" s="43" t="s">
        <v>9</v>
      </c>
      <c r="F13" s="37" t="s">
        <v>20</v>
      </c>
      <c r="G13" s="37"/>
      <c r="H13" s="37"/>
      <c r="I13" s="37"/>
      <c r="J13" s="39"/>
      <c r="K13" s="40"/>
      <c r="L13" s="41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56">
        <f t="shared" si="0"/>
        <v>2948.4</v>
      </c>
      <c r="AD13" s="56">
        <f>SUM(AF13*1.3)</f>
        <v>3194.1</v>
      </c>
      <c r="AE13" s="56">
        <f>SUM(AF13*1.4)</f>
        <v>3439.7999999999997</v>
      </c>
      <c r="AF13" s="58">
        <v>2457</v>
      </c>
      <c r="AG13" s="97">
        <v>18.899999999999999</v>
      </c>
      <c r="AM13" s="340"/>
      <c r="AN13" s="340"/>
      <c r="AO13" s="340"/>
      <c r="AP13" s="340"/>
      <c r="AQ13" s="340"/>
      <c r="AR13" s="340"/>
      <c r="AS13" s="340"/>
      <c r="AT13" s="340"/>
      <c r="AU13" s="340"/>
      <c r="AV13" s="340"/>
      <c r="AW13" s="340"/>
      <c r="AX13" s="340"/>
      <c r="AY13" s="340"/>
      <c r="AZ13" s="340"/>
      <c r="BA13" s="340"/>
      <c r="BB13" s="340"/>
      <c r="BC13" s="340"/>
      <c r="BD13" s="340"/>
      <c r="BE13" s="340"/>
      <c r="BF13" s="340"/>
      <c r="BG13" s="340"/>
      <c r="BH13" s="340"/>
      <c r="BI13" s="340"/>
      <c r="BJ13" s="340"/>
      <c r="BK13" s="340"/>
      <c r="BL13" s="340"/>
      <c r="BM13" s="340"/>
      <c r="BN13" s="340"/>
      <c r="BO13" s="340"/>
    </row>
    <row r="14" spans="1:67" ht="17.25" customHeight="1" x14ac:dyDescent="0.3">
      <c r="A14" s="44" t="s">
        <v>35</v>
      </c>
      <c r="B14" s="34" t="s">
        <v>21</v>
      </c>
      <c r="C14" s="247"/>
      <c r="D14" s="247"/>
      <c r="E14" s="43" t="s">
        <v>11</v>
      </c>
      <c r="F14" s="37" t="s">
        <v>20</v>
      </c>
      <c r="G14" s="37"/>
      <c r="H14" s="37"/>
      <c r="I14" s="37"/>
      <c r="J14" s="39"/>
      <c r="K14" s="40"/>
      <c r="L14" s="41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56">
        <f t="shared" si="0"/>
        <v>3402</v>
      </c>
      <c r="AD14" s="56">
        <f>SUM(AF14*1.3)</f>
        <v>3685.5</v>
      </c>
      <c r="AE14" s="56">
        <f>SUM(AF14*1.4)</f>
        <v>3968.9999999999995</v>
      </c>
      <c r="AF14" s="58">
        <v>2835</v>
      </c>
      <c r="AG14" s="97">
        <v>25.2</v>
      </c>
      <c r="AM14" s="340"/>
      <c r="AN14" s="340"/>
      <c r="AO14" s="340"/>
      <c r="AP14" s="340"/>
      <c r="AQ14" s="340"/>
      <c r="AR14" s="340"/>
      <c r="AS14" s="340"/>
      <c r="AT14" s="340"/>
      <c r="AU14" s="340"/>
      <c r="AV14" s="340"/>
      <c r="AW14" s="340"/>
      <c r="AX14" s="340"/>
      <c r="AY14" s="340"/>
      <c r="AZ14" s="340"/>
      <c r="BA14" s="340"/>
      <c r="BB14" s="340"/>
      <c r="BC14" s="340"/>
      <c r="BD14" s="340"/>
      <c r="BE14" s="340"/>
      <c r="BF14" s="340"/>
      <c r="BG14" s="340"/>
      <c r="BH14" s="340"/>
      <c r="BI14" s="340"/>
      <c r="BJ14" s="340"/>
      <c r="BK14" s="340"/>
      <c r="BL14" s="340"/>
      <c r="BM14" s="340"/>
      <c r="BN14" s="340"/>
      <c r="BO14" s="340"/>
    </row>
    <row r="15" spans="1:67" ht="16.5" customHeight="1" x14ac:dyDescent="0.3">
      <c r="A15" s="96"/>
      <c r="B15" s="540"/>
      <c r="C15" s="541"/>
      <c r="D15" s="541"/>
      <c r="E15" s="541"/>
      <c r="F15" s="541"/>
      <c r="G15" s="541"/>
      <c r="H15" s="541"/>
      <c r="I15" s="541"/>
      <c r="J15" s="541"/>
      <c r="K15" s="541"/>
      <c r="L15" s="541"/>
      <c r="M15" s="541"/>
      <c r="N15" s="541"/>
      <c r="O15" s="541"/>
      <c r="P15" s="541"/>
      <c r="Q15" s="541"/>
      <c r="R15" s="541"/>
      <c r="S15" s="541"/>
      <c r="T15" s="541"/>
      <c r="U15" s="541"/>
      <c r="V15" s="541"/>
      <c r="W15" s="541"/>
      <c r="X15" s="541"/>
      <c r="Y15" s="541"/>
      <c r="Z15" s="541"/>
      <c r="AA15" s="541"/>
      <c r="AB15" s="541"/>
      <c r="AC15" s="541">
        <f t="shared" ref="AC15:AC21" si="1">SUM(AF15*1.15)</f>
        <v>0</v>
      </c>
      <c r="AD15" s="541">
        <f t="shared" ref="AD15:AD21" si="2">SUM(AF15*1.2)</f>
        <v>0</v>
      </c>
      <c r="AE15" s="541">
        <f t="shared" ref="AE15:AE21" si="3">SUM(AF15*1.3)</f>
        <v>0</v>
      </c>
      <c r="AF15" s="541"/>
      <c r="AG15" s="104"/>
    </row>
    <row r="16" spans="1:67" ht="24" x14ac:dyDescent="0.4">
      <c r="A16" s="21" t="s">
        <v>31</v>
      </c>
      <c r="B16" s="34" t="s">
        <v>32</v>
      </c>
      <c r="C16" s="47"/>
      <c r="D16" s="47"/>
      <c r="E16" s="48" t="s">
        <v>16</v>
      </c>
      <c r="F16" s="37" t="s">
        <v>20</v>
      </c>
      <c r="G16" s="37"/>
      <c r="H16" s="37"/>
      <c r="I16" s="37"/>
      <c r="J16" s="39"/>
      <c r="K16" s="40"/>
      <c r="L16" s="40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57">
        <f>SUM(AF16*1.2)</f>
        <v>706.8</v>
      </c>
      <c r="AD16" s="57">
        <f>SUM(AF16*1.3)</f>
        <v>765.7</v>
      </c>
      <c r="AE16" s="57">
        <f>SUM(AF16*1.4)</f>
        <v>824.59999999999991</v>
      </c>
      <c r="AF16" s="58">
        <v>589</v>
      </c>
      <c r="AG16" s="97">
        <v>4.72</v>
      </c>
    </row>
    <row r="17" spans="1:33" ht="21" customHeight="1" x14ac:dyDescent="0.3">
      <c r="A17" s="59" t="s">
        <v>36</v>
      </c>
      <c r="B17" s="34" t="s">
        <v>21</v>
      </c>
      <c r="C17" s="47"/>
      <c r="D17" s="47"/>
      <c r="E17" s="43" t="s">
        <v>8</v>
      </c>
      <c r="F17" s="37" t="s">
        <v>20</v>
      </c>
      <c r="G17" s="37"/>
      <c r="H17" s="37"/>
      <c r="I17" s="37"/>
      <c r="J17" s="39"/>
      <c r="K17" s="40"/>
      <c r="L17" s="40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57">
        <f>SUM(AF17*1.2)</f>
        <v>1819.164</v>
      </c>
      <c r="AD17" s="57">
        <f>SUM(AF17*1.3)</f>
        <v>1970.7610000000002</v>
      </c>
      <c r="AE17" s="57">
        <f>SUM(AF17*1.4)</f>
        <v>2122.3579999999997</v>
      </c>
      <c r="AF17" s="58">
        <v>1515.97</v>
      </c>
      <c r="AG17" s="97">
        <v>12.6</v>
      </c>
    </row>
    <row r="18" spans="1:33" ht="16.5" customHeight="1" x14ac:dyDescent="0.3">
      <c r="A18" s="102"/>
      <c r="B18" s="86"/>
      <c r="C18" s="317"/>
      <c r="D18" s="317"/>
      <c r="E18" s="87"/>
      <c r="F18" s="88"/>
      <c r="G18" s="88"/>
      <c r="H18" s="88"/>
      <c r="I18" s="88"/>
      <c r="J18" s="89"/>
      <c r="K18" s="90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88">
        <f t="shared" si="1"/>
        <v>0</v>
      </c>
      <c r="AD18" s="88">
        <f t="shared" si="2"/>
        <v>0</v>
      </c>
      <c r="AE18" s="88">
        <f t="shared" si="3"/>
        <v>0</v>
      </c>
      <c r="AF18" s="92"/>
      <c r="AG18" s="316"/>
    </row>
    <row r="19" spans="1:33" ht="16.5" customHeight="1" x14ac:dyDescent="0.3">
      <c r="A19" s="59" t="s">
        <v>37</v>
      </c>
      <c r="B19" s="34" t="s">
        <v>32</v>
      </c>
      <c r="C19" s="47"/>
      <c r="D19" s="47"/>
      <c r="E19" s="48" t="s">
        <v>16</v>
      </c>
      <c r="F19" s="37" t="s">
        <v>20</v>
      </c>
      <c r="G19" s="37"/>
      <c r="H19" s="37"/>
      <c r="I19" s="37"/>
      <c r="J19" s="39"/>
      <c r="K19" s="40"/>
      <c r="L19" s="40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57">
        <f>SUM(AF19*1.2)</f>
        <v>751.19999999999993</v>
      </c>
      <c r="AD19" s="57">
        <f>SUM(AF19*1.3)</f>
        <v>813.80000000000007</v>
      </c>
      <c r="AE19" s="57">
        <f>SUM(AF19*1.4)</f>
        <v>876.4</v>
      </c>
      <c r="AF19" s="58">
        <v>626</v>
      </c>
      <c r="AG19" s="97">
        <v>4.72</v>
      </c>
    </row>
    <row r="20" spans="1:33" ht="16.5" customHeight="1" x14ac:dyDescent="0.3">
      <c r="A20" s="59" t="s">
        <v>45</v>
      </c>
      <c r="B20" s="34" t="s">
        <v>21</v>
      </c>
      <c r="C20" s="47"/>
      <c r="D20" s="47"/>
      <c r="E20" s="43" t="s">
        <v>8</v>
      </c>
      <c r="F20" s="37" t="s">
        <v>20</v>
      </c>
      <c r="G20" s="37"/>
      <c r="H20" s="37"/>
      <c r="I20" s="37"/>
      <c r="J20" s="39"/>
      <c r="K20" s="40"/>
      <c r="L20" s="40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57">
        <f>SUM(AF20*1.2)</f>
        <v>1909.2239999999999</v>
      </c>
      <c r="AD20" s="57">
        <f>SUM(AF20*1.3)</f>
        <v>2068.326</v>
      </c>
      <c r="AE20" s="57">
        <f>SUM(AF20*1.4)</f>
        <v>2227.4279999999999</v>
      </c>
      <c r="AF20" s="58">
        <v>1591.02</v>
      </c>
      <c r="AG20" s="97">
        <v>12.6</v>
      </c>
    </row>
    <row r="21" spans="1:33" ht="16.5" customHeight="1" x14ac:dyDescent="0.3">
      <c r="A21" s="102" t="s">
        <v>48</v>
      </c>
      <c r="B21" s="86"/>
      <c r="C21" s="317"/>
      <c r="D21" s="317"/>
      <c r="E21" s="87"/>
      <c r="F21" s="88"/>
      <c r="G21" s="88"/>
      <c r="H21" s="88"/>
      <c r="I21" s="88"/>
      <c r="J21" s="89"/>
      <c r="K21" s="90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88">
        <f t="shared" si="1"/>
        <v>0</v>
      </c>
      <c r="AD21" s="88">
        <f t="shared" si="2"/>
        <v>0</v>
      </c>
      <c r="AE21" s="88">
        <f t="shared" si="3"/>
        <v>0</v>
      </c>
      <c r="AF21" s="92"/>
      <c r="AG21" s="316"/>
    </row>
    <row r="22" spans="1:33" ht="20.25" customHeight="1" x14ac:dyDescent="0.4">
      <c r="A22" s="21" t="s">
        <v>392</v>
      </c>
      <c r="B22" s="50" t="s">
        <v>39</v>
      </c>
      <c r="C22" s="51"/>
      <c r="D22" s="51"/>
      <c r="E22" s="85" t="s">
        <v>40</v>
      </c>
      <c r="F22" s="52" t="s">
        <v>20</v>
      </c>
      <c r="G22" s="52"/>
      <c r="H22" s="52"/>
      <c r="I22" s="52"/>
      <c r="J22" s="53"/>
      <c r="K22" s="54"/>
      <c r="L22" s="54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7">
        <f>SUM(AF22*1.2)</f>
        <v>325.2</v>
      </c>
      <c r="AD22" s="57">
        <f>SUM(AF22*1.3)</f>
        <v>352.3</v>
      </c>
      <c r="AE22" s="57">
        <f>SUM(AF22*1.4)</f>
        <v>379.4</v>
      </c>
      <c r="AF22" s="62">
        <v>271</v>
      </c>
      <c r="AG22" s="98">
        <v>1.72</v>
      </c>
    </row>
    <row r="23" spans="1:33" ht="16.5" customHeight="1" x14ac:dyDescent="0.3">
      <c r="A23" s="96"/>
      <c r="B23" s="540"/>
      <c r="C23" s="541"/>
      <c r="D23" s="541"/>
      <c r="E23" s="541"/>
      <c r="F23" s="541"/>
      <c r="G23" s="541"/>
      <c r="H23" s="541"/>
      <c r="I23" s="541"/>
      <c r="J23" s="541"/>
      <c r="K23" s="541"/>
      <c r="L23" s="541"/>
      <c r="M23" s="541"/>
      <c r="N23" s="541"/>
      <c r="O23" s="541"/>
      <c r="P23" s="541"/>
      <c r="Q23" s="541"/>
      <c r="R23" s="541"/>
      <c r="S23" s="541"/>
      <c r="T23" s="541"/>
      <c r="U23" s="541"/>
      <c r="V23" s="541"/>
      <c r="W23" s="541"/>
      <c r="X23" s="541"/>
      <c r="Y23" s="541"/>
      <c r="Z23" s="541"/>
      <c r="AA23" s="541"/>
      <c r="AB23" s="541"/>
      <c r="AC23" s="541"/>
      <c r="AD23" s="541"/>
      <c r="AE23" s="541"/>
      <c r="AF23" s="541"/>
      <c r="AG23" s="104"/>
    </row>
    <row r="24" spans="1:33" ht="23.25" customHeight="1" x14ac:dyDescent="0.4">
      <c r="A24" s="21" t="s">
        <v>41</v>
      </c>
      <c r="B24" s="49" t="s">
        <v>39</v>
      </c>
      <c r="C24" s="47"/>
      <c r="D24" s="47"/>
      <c r="E24" s="43" t="s">
        <v>42</v>
      </c>
      <c r="F24" s="37" t="s">
        <v>20</v>
      </c>
      <c r="G24" s="37"/>
      <c r="H24" s="37"/>
      <c r="I24" s="37"/>
      <c r="J24" s="39"/>
      <c r="K24" s="40"/>
      <c r="L24" s="40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57">
        <f>SUM(AF24*1.2)</f>
        <v>560.4</v>
      </c>
      <c r="AD24" s="57">
        <f>SUM(AF24*1.3)</f>
        <v>607.1</v>
      </c>
      <c r="AE24" s="57">
        <f>SUM(AF24*1.403)</f>
        <v>655.20100000000002</v>
      </c>
      <c r="AF24" s="58">
        <v>467</v>
      </c>
      <c r="AG24" s="97">
        <v>2.44</v>
      </c>
    </row>
    <row r="25" spans="1:33" ht="18.75" customHeight="1" x14ac:dyDescent="0.3">
      <c r="A25" s="59" t="s">
        <v>38</v>
      </c>
      <c r="B25" s="49" t="s">
        <v>39</v>
      </c>
      <c r="C25" s="47"/>
      <c r="D25" s="47"/>
      <c r="E25" s="43" t="s">
        <v>22</v>
      </c>
      <c r="F25" s="37" t="s">
        <v>20</v>
      </c>
      <c r="G25" s="37"/>
      <c r="H25" s="37"/>
      <c r="I25" s="37"/>
      <c r="J25" s="39"/>
      <c r="K25" s="40"/>
      <c r="L25" s="40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57">
        <f t="shared" ref="AC25:AC26" si="4">SUM(AF25*1.2)</f>
        <v>746.4</v>
      </c>
      <c r="AD25" s="57">
        <f t="shared" ref="AD25:AD26" si="5">SUM(AF25*1.3)</f>
        <v>808.6</v>
      </c>
      <c r="AE25" s="57">
        <f t="shared" ref="AE25:AE26" si="6">SUM(AF25*1.4)</f>
        <v>870.8</v>
      </c>
      <c r="AF25" s="58">
        <v>622</v>
      </c>
      <c r="AG25" s="97">
        <v>3.25</v>
      </c>
    </row>
    <row r="26" spans="1:33" ht="16.5" customHeight="1" x14ac:dyDescent="0.3">
      <c r="A26" s="46"/>
      <c r="B26" s="49" t="s">
        <v>19</v>
      </c>
      <c r="C26" s="47"/>
      <c r="D26" s="47"/>
      <c r="E26" s="43" t="s">
        <v>22</v>
      </c>
      <c r="F26" s="37" t="s">
        <v>20</v>
      </c>
      <c r="G26" s="37"/>
      <c r="H26" s="37"/>
      <c r="I26" s="37"/>
      <c r="J26" s="39"/>
      <c r="K26" s="40"/>
      <c r="L26" s="40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57">
        <f t="shared" si="4"/>
        <v>1820.3999999999999</v>
      </c>
      <c r="AD26" s="57">
        <f t="shared" si="5"/>
        <v>1972.1000000000001</v>
      </c>
      <c r="AE26" s="57">
        <f t="shared" si="6"/>
        <v>2123.7999999999997</v>
      </c>
      <c r="AF26" s="58">
        <v>1517</v>
      </c>
      <c r="AG26" s="97">
        <v>7.94</v>
      </c>
    </row>
    <row r="27" spans="1:33" ht="16.5" hidden="1" customHeight="1" x14ac:dyDescent="0.3">
      <c r="A27" s="102" t="s">
        <v>47</v>
      </c>
      <c r="B27" s="77"/>
      <c r="C27" s="82"/>
      <c r="D27" s="82"/>
      <c r="E27" s="66"/>
      <c r="F27" s="67"/>
      <c r="G27" s="72"/>
      <c r="H27" s="72"/>
      <c r="I27" s="72"/>
      <c r="J27" s="73"/>
      <c r="K27" s="74"/>
      <c r="L27" s="74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56">
        <f t="shared" ref="AC27:AC36" si="7">SUM(AF27*1.15)</f>
        <v>0</v>
      </c>
      <c r="AD27" s="56">
        <f t="shared" ref="AD27:AD36" si="8">SUM(AF27*1.2)</f>
        <v>0</v>
      </c>
      <c r="AE27" s="56">
        <f t="shared" ref="AE27:AE36" si="9">SUM(AF27*1.3)</f>
        <v>0</v>
      </c>
      <c r="AF27" s="76"/>
      <c r="AG27" s="103"/>
    </row>
    <row r="28" spans="1:33" ht="19.5" hidden="1" customHeight="1" x14ac:dyDescent="0.4">
      <c r="A28" s="21" t="s">
        <v>41</v>
      </c>
      <c r="B28" s="49" t="s">
        <v>19</v>
      </c>
      <c r="C28" s="51"/>
      <c r="D28" s="51"/>
      <c r="E28" s="43" t="s">
        <v>9</v>
      </c>
      <c r="F28" s="37" t="s">
        <v>20</v>
      </c>
      <c r="G28" s="52"/>
      <c r="H28" s="52"/>
      <c r="I28" s="52"/>
      <c r="J28" s="53"/>
      <c r="K28" s="54"/>
      <c r="L28" s="54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6">
        <f t="shared" si="7"/>
        <v>5973.0999999999995</v>
      </c>
      <c r="AD28" s="56">
        <f t="shared" si="8"/>
        <v>6232.8</v>
      </c>
      <c r="AE28" s="56">
        <f t="shared" si="9"/>
        <v>6752.2</v>
      </c>
      <c r="AF28" s="62">
        <v>5194</v>
      </c>
      <c r="AG28" s="97">
        <v>23.82</v>
      </c>
    </row>
    <row r="29" spans="1:33" ht="16.5" hidden="1" customHeight="1" x14ac:dyDescent="0.3">
      <c r="A29" s="59" t="s">
        <v>43</v>
      </c>
      <c r="B29" s="49" t="s">
        <v>19</v>
      </c>
      <c r="C29" s="51"/>
      <c r="D29" s="51"/>
      <c r="E29" s="43" t="s">
        <v>11</v>
      </c>
      <c r="F29" s="37" t="s">
        <v>20</v>
      </c>
      <c r="G29" s="52"/>
      <c r="H29" s="52"/>
      <c r="I29" s="52"/>
      <c r="J29" s="53"/>
      <c r="K29" s="54"/>
      <c r="L29" s="54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6">
        <f t="shared" si="7"/>
        <v>7963.7499999999991</v>
      </c>
      <c r="AD29" s="56">
        <f t="shared" si="8"/>
        <v>8310</v>
      </c>
      <c r="AE29" s="56">
        <f t="shared" si="9"/>
        <v>9002.5</v>
      </c>
      <c r="AF29" s="62">
        <v>6925</v>
      </c>
      <c r="AG29" s="97">
        <v>31.76</v>
      </c>
    </row>
    <row r="30" spans="1:33" ht="16.5" customHeight="1" x14ac:dyDescent="0.3">
      <c r="A30" s="102"/>
      <c r="B30" s="86"/>
      <c r="C30" s="317"/>
      <c r="D30" s="317"/>
      <c r="E30" s="87"/>
      <c r="F30" s="88"/>
      <c r="G30" s="88">
        <v>85464.386280000006</v>
      </c>
      <c r="H30" s="88">
        <v>92301.537182400018</v>
      </c>
      <c r="I30" s="88">
        <v>90000</v>
      </c>
      <c r="J30" s="89">
        <v>90000</v>
      </c>
      <c r="K30" s="90">
        <v>85000</v>
      </c>
      <c r="L30" s="91">
        <f>K30*1.03</f>
        <v>87550</v>
      </c>
      <c r="M30" s="91">
        <f>ROUND(L30,0)*1.03</f>
        <v>90176.5</v>
      </c>
      <c r="N30" s="91">
        <f>ROUND(M30,0)</f>
        <v>90177</v>
      </c>
      <c r="O30" s="91">
        <f>ROUND(N30,0)</f>
        <v>90177</v>
      </c>
      <c r="P30" s="91">
        <f>ROUND(O30*1.04,0)</f>
        <v>93784</v>
      </c>
      <c r="Q30" s="91">
        <f>ROUND(P30/1.18,0)</f>
        <v>79478</v>
      </c>
      <c r="R30" s="91">
        <f>ROUND(Q30*1.05,0)</f>
        <v>83452</v>
      </c>
      <c r="S30" s="91">
        <f>ROUND(R30*1.04,0)</f>
        <v>86790</v>
      </c>
      <c r="T30" s="91">
        <f>ROUND(S30*1.05,0)</f>
        <v>91130</v>
      </c>
      <c r="U30" s="91">
        <f>ROUND(T30*1.1*0.97,0)</f>
        <v>97236</v>
      </c>
      <c r="V30" s="91">
        <f>ROUND(U30*1.05,0)</f>
        <v>102098</v>
      </c>
      <c r="W30" s="91"/>
      <c r="X30" s="91">
        <f>V30</f>
        <v>102098</v>
      </c>
      <c r="Y30" s="91"/>
      <c r="Z30" s="91">
        <f>ROUND(X30,0)</f>
        <v>102098</v>
      </c>
      <c r="AA30" s="91">
        <f>ROUND(Z30/1000,2)</f>
        <v>102.1</v>
      </c>
      <c r="AB30" s="91"/>
      <c r="AC30" s="88">
        <f t="shared" si="7"/>
        <v>0</v>
      </c>
      <c r="AD30" s="88">
        <f t="shared" si="8"/>
        <v>0</v>
      </c>
      <c r="AE30" s="88">
        <f t="shared" si="9"/>
        <v>0</v>
      </c>
      <c r="AF30" s="92"/>
      <c r="AG30" s="316"/>
    </row>
    <row r="31" spans="1:33" ht="18" customHeight="1" x14ac:dyDescent="0.4">
      <c r="A31" s="21" t="s">
        <v>391</v>
      </c>
      <c r="B31" s="34" t="s">
        <v>44</v>
      </c>
      <c r="C31" s="247"/>
      <c r="D31" s="247"/>
      <c r="E31" s="43" t="s">
        <v>8</v>
      </c>
      <c r="F31" s="37" t="s">
        <v>20</v>
      </c>
      <c r="G31" s="37"/>
      <c r="H31" s="37"/>
      <c r="I31" s="37"/>
      <c r="J31" s="39"/>
      <c r="K31" s="40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57">
        <f>SUM(AF31*1.2)</f>
        <v>908.4</v>
      </c>
      <c r="AD31" s="57">
        <f>SUM(AF31*1.3)</f>
        <v>984.1</v>
      </c>
      <c r="AE31" s="57">
        <f>SUM(AF31*1.4)</f>
        <v>1059.8</v>
      </c>
      <c r="AF31" s="58">
        <v>757</v>
      </c>
      <c r="AG31" s="97">
        <v>6.36</v>
      </c>
    </row>
    <row r="32" spans="1:33" ht="17.25" customHeight="1" x14ac:dyDescent="0.3">
      <c r="A32" s="318" t="s">
        <v>46</v>
      </c>
      <c r="B32" s="34" t="s">
        <v>44</v>
      </c>
      <c r="C32" s="247"/>
      <c r="D32" s="247"/>
      <c r="E32" s="43" t="s">
        <v>9</v>
      </c>
      <c r="F32" s="37" t="s">
        <v>20</v>
      </c>
      <c r="G32" s="37"/>
      <c r="H32" s="37"/>
      <c r="I32" s="37"/>
      <c r="J32" s="39"/>
      <c r="K32" s="40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57">
        <f>SUM(AF32*1.2)</f>
        <v>1362</v>
      </c>
      <c r="AD32" s="57">
        <f>SUM(AF32*1.3)</f>
        <v>1475.5</v>
      </c>
      <c r="AE32" s="57">
        <f>SUM(AF32*1.4)</f>
        <v>1589</v>
      </c>
      <c r="AF32" s="58">
        <v>1135</v>
      </c>
      <c r="AG32" s="97">
        <v>9.5399999999999991</v>
      </c>
    </row>
    <row r="33" spans="1:33" ht="16.5" customHeight="1" x14ac:dyDescent="0.3">
      <c r="A33" s="102" t="s">
        <v>46</v>
      </c>
      <c r="B33" s="86"/>
      <c r="C33" s="317"/>
      <c r="D33" s="317"/>
      <c r="E33" s="87"/>
      <c r="F33" s="88"/>
      <c r="G33" s="88"/>
      <c r="H33" s="88"/>
      <c r="I33" s="88"/>
      <c r="J33" s="89"/>
      <c r="K33" s="90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88">
        <f t="shared" si="7"/>
        <v>0</v>
      </c>
      <c r="AD33" s="88">
        <f t="shared" si="8"/>
        <v>0</v>
      </c>
      <c r="AE33" s="88">
        <f t="shared" si="9"/>
        <v>0</v>
      </c>
      <c r="AF33" s="92"/>
      <c r="AG33" s="316"/>
    </row>
    <row r="34" spans="1:33" ht="18.75" hidden="1" customHeight="1" x14ac:dyDescent="0.4">
      <c r="A34" s="21" t="s">
        <v>390</v>
      </c>
      <c r="B34" s="25" t="s">
        <v>44</v>
      </c>
      <c r="C34" s="26"/>
      <c r="D34" s="26"/>
      <c r="E34" s="93" t="s">
        <v>8</v>
      </c>
      <c r="F34" s="28" t="s">
        <v>20</v>
      </c>
      <c r="G34" s="28"/>
      <c r="H34" s="28"/>
      <c r="I34" s="28"/>
      <c r="J34" s="30"/>
      <c r="K34" s="31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56">
        <f t="shared" si="7"/>
        <v>875.15</v>
      </c>
      <c r="AD34" s="56">
        <f t="shared" si="8"/>
        <v>913.19999999999993</v>
      </c>
      <c r="AE34" s="56">
        <f t="shared" si="9"/>
        <v>989.30000000000007</v>
      </c>
      <c r="AF34" s="61">
        <v>761</v>
      </c>
      <c r="AG34" s="99">
        <v>6.36</v>
      </c>
    </row>
    <row r="35" spans="1:33" ht="15.75" hidden="1" customHeight="1" x14ac:dyDescent="0.3">
      <c r="A35" s="59"/>
      <c r="B35" s="34" t="s">
        <v>44</v>
      </c>
      <c r="C35" s="247"/>
      <c r="D35" s="247"/>
      <c r="E35" s="43" t="s">
        <v>9</v>
      </c>
      <c r="F35" s="37" t="s">
        <v>20</v>
      </c>
      <c r="G35" s="37"/>
      <c r="H35" s="37"/>
      <c r="I35" s="37"/>
      <c r="J35" s="39"/>
      <c r="K35" s="40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56">
        <f t="shared" si="7"/>
        <v>1313.3</v>
      </c>
      <c r="AD35" s="56">
        <f t="shared" si="8"/>
        <v>1370.3999999999999</v>
      </c>
      <c r="AE35" s="56">
        <f t="shared" si="9"/>
        <v>1484.6000000000001</v>
      </c>
      <c r="AF35" s="58">
        <v>1142</v>
      </c>
      <c r="AG35" s="97">
        <v>9.5399999999999991</v>
      </c>
    </row>
    <row r="36" spans="1:33" ht="15.75" hidden="1" customHeight="1" x14ac:dyDescent="0.3">
      <c r="A36" s="83"/>
      <c r="B36" s="34" t="s">
        <v>44</v>
      </c>
      <c r="C36" s="247"/>
      <c r="D36" s="247"/>
      <c r="E36" s="43" t="s">
        <v>11</v>
      </c>
      <c r="F36" s="37" t="s">
        <v>20</v>
      </c>
      <c r="G36" s="37"/>
      <c r="H36" s="37"/>
      <c r="I36" s="37"/>
      <c r="J36" s="39"/>
      <c r="K36" s="40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56">
        <f t="shared" si="7"/>
        <v>1750.3</v>
      </c>
      <c r="AD36" s="56">
        <f t="shared" si="8"/>
        <v>1826.3999999999999</v>
      </c>
      <c r="AE36" s="56">
        <f t="shared" si="9"/>
        <v>1978.6000000000001</v>
      </c>
      <c r="AF36" s="58">
        <v>1522</v>
      </c>
      <c r="AG36" s="97">
        <v>12.72</v>
      </c>
    </row>
    <row r="37" spans="1:33" ht="17.25" hidden="1" x14ac:dyDescent="0.3">
      <c r="A37" s="107"/>
      <c r="B37" s="107"/>
      <c r="C37" s="108"/>
      <c r="D37" s="108"/>
      <c r="E37" s="109"/>
      <c r="F37" s="109"/>
      <c r="G37" s="109"/>
      <c r="H37" s="109"/>
      <c r="I37" s="109"/>
      <c r="J37" s="110"/>
      <c r="K37" s="111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12"/>
      <c r="AD37" s="112"/>
      <c r="AE37" s="112"/>
      <c r="AF37" s="112"/>
      <c r="AG37" s="113"/>
    </row>
    <row r="38" spans="1:33" ht="15" x14ac:dyDescent="0.25">
      <c r="A38" s="381" t="s">
        <v>27</v>
      </c>
      <c r="B38" s="538"/>
      <c r="C38" s="538"/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  <c r="O38" s="538"/>
      <c r="P38" s="538"/>
      <c r="Q38" s="538"/>
      <c r="R38" s="538"/>
      <c r="S38" s="538"/>
      <c r="T38" s="538"/>
      <c r="U38" s="538"/>
      <c r="V38" s="538"/>
      <c r="W38" s="538"/>
      <c r="X38" s="538"/>
      <c r="Y38" s="538"/>
      <c r="Z38" s="538"/>
      <c r="AA38" s="538"/>
      <c r="AB38" s="538"/>
      <c r="AC38" s="538"/>
      <c r="AD38" s="538"/>
      <c r="AE38" s="538"/>
      <c r="AF38" s="538"/>
      <c r="AG38" s="539"/>
    </row>
    <row r="39" spans="1:33" ht="15" x14ac:dyDescent="0.25">
      <c r="A39" s="381" t="s">
        <v>28</v>
      </c>
      <c r="B39" s="538"/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538"/>
      <c r="N39" s="538"/>
      <c r="O39" s="538"/>
      <c r="P39" s="538"/>
      <c r="Q39" s="538"/>
      <c r="R39" s="538"/>
      <c r="S39" s="538"/>
      <c r="T39" s="538"/>
      <c r="U39" s="538"/>
      <c r="V39" s="538"/>
      <c r="W39" s="538"/>
      <c r="X39" s="538"/>
      <c r="Y39" s="538"/>
      <c r="Z39" s="538"/>
      <c r="AA39" s="538"/>
      <c r="AB39" s="538"/>
      <c r="AC39" s="538"/>
      <c r="AD39" s="538"/>
      <c r="AE39" s="538"/>
      <c r="AF39" s="538"/>
      <c r="AG39" s="119"/>
    </row>
    <row r="40" spans="1:33" ht="13.5" x14ac:dyDescent="0.25">
      <c r="A40" s="534" t="s">
        <v>145</v>
      </c>
      <c r="B40" s="535"/>
      <c r="C40" s="535"/>
      <c r="D40" s="535"/>
      <c r="E40" s="535"/>
      <c r="F40" s="535"/>
      <c r="G40" s="535"/>
      <c r="H40" s="535"/>
      <c r="I40" s="535"/>
      <c r="J40" s="535"/>
      <c r="K40" s="535"/>
      <c r="L40" s="535"/>
      <c r="M40" s="535"/>
      <c r="N40" s="535"/>
      <c r="O40" s="535"/>
      <c r="P40" s="535"/>
      <c r="Q40" s="535"/>
      <c r="R40" s="535"/>
      <c r="S40" s="535"/>
      <c r="T40" s="535"/>
      <c r="U40" s="535"/>
      <c r="V40" s="535"/>
      <c r="W40" s="535"/>
      <c r="X40" s="535"/>
      <c r="Y40" s="535"/>
      <c r="Z40" s="535"/>
      <c r="AA40" s="535"/>
      <c r="AB40" s="535"/>
      <c r="AC40" s="535"/>
      <c r="AD40" s="535"/>
      <c r="AE40" s="535"/>
      <c r="AF40" s="535"/>
      <c r="AG40" s="535"/>
    </row>
    <row r="41" spans="1:33" ht="15" x14ac:dyDescent="0.25">
      <c r="A41" s="383" t="s">
        <v>389</v>
      </c>
      <c r="B41" s="384"/>
      <c r="C41" s="384"/>
      <c r="D41" s="384"/>
      <c r="E41" s="384"/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</row>
    <row r="42" spans="1:33" ht="16.5" x14ac:dyDescent="0.3">
      <c r="A42" s="8"/>
      <c r="B42" s="8"/>
      <c r="C42" s="9"/>
      <c r="D42" s="9"/>
      <c r="E42" s="7"/>
      <c r="F42" s="7"/>
      <c r="G42" s="7"/>
      <c r="H42" s="7"/>
      <c r="I42" s="7"/>
      <c r="J42" s="18"/>
      <c r="K42" s="20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33" ht="16.5" x14ac:dyDescent="0.3">
      <c r="A43" s="8"/>
      <c r="B43" s="8"/>
      <c r="C43" s="9"/>
      <c r="D43" s="9"/>
      <c r="E43" s="7"/>
      <c r="F43" s="7"/>
      <c r="G43" s="7"/>
      <c r="H43" s="7"/>
      <c r="I43" s="7"/>
      <c r="J43" s="18"/>
      <c r="K43" s="20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33" ht="16.5" x14ac:dyDescent="0.3">
      <c r="A44" s="8"/>
      <c r="B44" s="8"/>
      <c r="C44" s="9"/>
      <c r="D44" s="9"/>
      <c r="E44" s="7"/>
      <c r="F44" s="7"/>
      <c r="G44" s="7"/>
      <c r="H44" s="7"/>
      <c r="I44" s="7"/>
      <c r="J44" s="18"/>
      <c r="K44" s="20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33" ht="16.5" x14ac:dyDescent="0.3">
      <c r="A45" s="8"/>
      <c r="B45" s="8"/>
      <c r="C45" s="9"/>
      <c r="D45" s="9"/>
      <c r="E45" s="7"/>
      <c r="F45" s="7"/>
      <c r="G45" s="7"/>
      <c r="H45" s="7"/>
      <c r="I45" s="7"/>
      <c r="J45" s="18"/>
      <c r="K45" s="20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33" ht="16.5" x14ac:dyDescent="0.3">
      <c r="A46" s="8"/>
      <c r="B46" s="8"/>
      <c r="C46" s="9"/>
      <c r="D46" s="9"/>
      <c r="E46" s="7"/>
      <c r="F46" s="7"/>
      <c r="G46" s="7"/>
      <c r="H46" s="7"/>
      <c r="I46" s="7"/>
      <c r="J46" s="18"/>
      <c r="K46" s="20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33" ht="16.5" x14ac:dyDescent="0.3">
      <c r="A47" s="8"/>
      <c r="B47" s="8"/>
      <c r="C47" s="9"/>
      <c r="D47" s="9"/>
      <c r="E47" s="7"/>
      <c r="F47" s="7"/>
      <c r="G47" s="7"/>
      <c r="H47" s="7"/>
      <c r="I47" s="7"/>
      <c r="J47" s="18"/>
      <c r="K47" s="20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33" ht="16.5" x14ac:dyDescent="0.3">
      <c r="A48" s="8"/>
      <c r="B48" s="8"/>
      <c r="C48" s="9"/>
      <c r="D48" s="9"/>
      <c r="E48" s="7"/>
      <c r="F48" s="7"/>
      <c r="G48" s="7"/>
      <c r="H48" s="7"/>
      <c r="I48" s="7"/>
      <c r="J48" s="18"/>
      <c r="K48" s="20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6.5" x14ac:dyDescent="0.3">
      <c r="A49" s="8"/>
      <c r="B49" s="8"/>
      <c r="C49" s="9"/>
      <c r="D49" s="9"/>
      <c r="E49" s="7"/>
      <c r="F49" s="7"/>
      <c r="G49" s="7"/>
      <c r="H49" s="7"/>
      <c r="I49" s="7"/>
      <c r="J49" s="18"/>
      <c r="K49" s="20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6.5" x14ac:dyDescent="0.3">
      <c r="A50" s="8"/>
      <c r="B50" s="8"/>
      <c r="C50" s="9"/>
      <c r="D50" s="9"/>
      <c r="E50" s="7"/>
      <c r="F50" s="7"/>
      <c r="G50" s="7"/>
      <c r="H50" s="7"/>
      <c r="I50" s="7"/>
      <c r="J50" s="18"/>
      <c r="K50" s="20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6.5" x14ac:dyDescent="0.3">
      <c r="A51" s="8"/>
      <c r="B51" s="8"/>
      <c r="C51" s="9"/>
      <c r="D51" s="9"/>
      <c r="E51" s="7"/>
      <c r="F51" s="7"/>
      <c r="G51" s="7"/>
      <c r="H51" s="7"/>
      <c r="I51" s="7"/>
      <c r="J51" s="18"/>
      <c r="K51" s="20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6.5" x14ac:dyDescent="0.3">
      <c r="A52" s="8"/>
      <c r="B52" s="8"/>
      <c r="C52" s="9"/>
      <c r="D52" s="9"/>
      <c r="E52" s="7"/>
      <c r="F52" s="7"/>
      <c r="G52" s="7"/>
      <c r="H52" s="7"/>
      <c r="I52" s="7"/>
      <c r="J52" s="18"/>
      <c r="K52" s="20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6.5" x14ac:dyDescent="0.3">
      <c r="A53" s="8"/>
      <c r="B53" s="8"/>
      <c r="C53" s="9"/>
      <c r="D53" s="9"/>
      <c r="E53" s="7"/>
      <c r="F53" s="7"/>
      <c r="G53" s="7"/>
      <c r="H53" s="7"/>
      <c r="I53" s="7"/>
      <c r="J53" s="18"/>
      <c r="K53" s="20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16.5" x14ac:dyDescent="0.3">
      <c r="A54" s="8"/>
      <c r="B54" s="8"/>
      <c r="C54" s="9"/>
      <c r="D54" s="9"/>
      <c r="E54" s="7"/>
      <c r="F54" s="7"/>
      <c r="G54" s="7"/>
      <c r="H54" s="7"/>
      <c r="I54" s="7"/>
      <c r="J54" s="18"/>
      <c r="K54" s="20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6.5" x14ac:dyDescent="0.3">
      <c r="A55" s="8"/>
      <c r="B55" s="8"/>
      <c r="C55" s="9"/>
      <c r="D55" s="9"/>
      <c r="E55" s="7"/>
      <c r="F55" s="7"/>
      <c r="G55" s="7"/>
      <c r="H55" s="7"/>
      <c r="I55" s="7"/>
      <c r="J55" s="18"/>
      <c r="K55" s="20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16.5" x14ac:dyDescent="0.3">
      <c r="A56" s="8"/>
      <c r="B56" s="8"/>
      <c r="C56" s="9"/>
      <c r="D56" s="9"/>
      <c r="E56" s="7"/>
      <c r="F56" s="7"/>
      <c r="G56" s="7"/>
      <c r="H56" s="7"/>
      <c r="I56" s="7"/>
      <c r="J56" s="18"/>
      <c r="K56" s="20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x14ac:dyDescent="0.25">
      <c r="K57" s="5"/>
    </row>
    <row r="58" spans="1:28" x14ac:dyDescent="0.25">
      <c r="K58" s="5"/>
    </row>
    <row r="59" spans="1:28" x14ac:dyDescent="0.25">
      <c r="K59" s="5"/>
    </row>
    <row r="60" spans="1:28" x14ac:dyDescent="0.25">
      <c r="K60" s="5"/>
    </row>
    <row r="61" spans="1:28" x14ac:dyDescent="0.25">
      <c r="K61" s="5"/>
    </row>
    <row r="62" spans="1:28" x14ac:dyDescent="0.25">
      <c r="K62" s="5"/>
    </row>
    <row r="63" spans="1:28" x14ac:dyDescent="0.25">
      <c r="K63" s="5"/>
    </row>
    <row r="64" spans="1:28" x14ac:dyDescent="0.25">
      <c r="K64" s="5"/>
    </row>
    <row r="65" spans="11:11" x14ac:dyDescent="0.25">
      <c r="K65" s="5"/>
    </row>
    <row r="66" spans="11:11" x14ac:dyDescent="0.25">
      <c r="K66" s="5"/>
    </row>
    <row r="67" spans="11:11" x14ac:dyDescent="0.25">
      <c r="K67" s="5"/>
    </row>
    <row r="68" spans="11:11" x14ac:dyDescent="0.25">
      <c r="K68" s="5"/>
    </row>
    <row r="69" spans="11:11" x14ac:dyDescent="0.25">
      <c r="K69" s="5"/>
    </row>
    <row r="70" spans="11:11" x14ac:dyDescent="0.25">
      <c r="K70" s="5"/>
    </row>
    <row r="71" spans="11:11" x14ac:dyDescent="0.25">
      <c r="K71" s="5"/>
    </row>
    <row r="72" spans="11:11" x14ac:dyDescent="0.25">
      <c r="K72" s="5"/>
    </row>
    <row r="73" spans="11:11" x14ac:dyDescent="0.25">
      <c r="K73" s="5"/>
    </row>
    <row r="74" spans="11:11" x14ac:dyDescent="0.25">
      <c r="K74" s="5"/>
    </row>
    <row r="75" spans="11:11" x14ac:dyDescent="0.25">
      <c r="K75" s="5"/>
    </row>
    <row r="76" spans="11:11" x14ac:dyDescent="0.25">
      <c r="K76" s="5"/>
    </row>
    <row r="77" spans="11:11" x14ac:dyDescent="0.25">
      <c r="K77" s="5"/>
    </row>
    <row r="78" spans="11:11" x14ac:dyDescent="0.25">
      <c r="K78" s="5"/>
    </row>
    <row r="79" spans="11:11" x14ac:dyDescent="0.25">
      <c r="K79" s="5"/>
    </row>
    <row r="80" spans="11:11" x14ac:dyDescent="0.25">
      <c r="K80" s="5"/>
    </row>
    <row r="81" spans="11:11" x14ac:dyDescent="0.25">
      <c r="K81" s="5"/>
    </row>
    <row r="82" spans="11:11" x14ac:dyDescent="0.25">
      <c r="K82" s="5"/>
    </row>
    <row r="83" spans="11:11" x14ac:dyDescent="0.25">
      <c r="K83" s="5"/>
    </row>
    <row r="84" spans="11:11" x14ac:dyDescent="0.25">
      <c r="K84" s="5"/>
    </row>
    <row r="85" spans="11:11" x14ac:dyDescent="0.25">
      <c r="K85" s="5"/>
    </row>
    <row r="86" spans="11:11" x14ac:dyDescent="0.25">
      <c r="K86" s="5"/>
    </row>
    <row r="87" spans="11:11" x14ac:dyDescent="0.25">
      <c r="K87" s="5"/>
    </row>
    <row r="88" spans="11:11" x14ac:dyDescent="0.25">
      <c r="K88" s="5"/>
    </row>
    <row r="89" spans="11:11" x14ac:dyDescent="0.25">
      <c r="K89" s="5"/>
    </row>
    <row r="90" spans="11:11" x14ac:dyDescent="0.25">
      <c r="K90" s="5"/>
    </row>
    <row r="91" spans="11:11" x14ac:dyDescent="0.25">
      <c r="K91" s="5"/>
    </row>
    <row r="92" spans="11:11" x14ac:dyDescent="0.25">
      <c r="K92" s="5"/>
    </row>
    <row r="93" spans="11:11" x14ac:dyDescent="0.25">
      <c r="K93" s="5"/>
    </row>
    <row r="94" spans="11:11" x14ac:dyDescent="0.25">
      <c r="K94" s="5"/>
    </row>
    <row r="95" spans="11:11" x14ac:dyDescent="0.25">
      <c r="K95" s="5"/>
    </row>
    <row r="96" spans="11:11" x14ac:dyDescent="0.25">
      <c r="K96" s="5"/>
    </row>
    <row r="97" spans="11:11" x14ac:dyDescent="0.25">
      <c r="K97" s="5"/>
    </row>
    <row r="98" spans="11:11" x14ac:dyDescent="0.25">
      <c r="K98" s="5"/>
    </row>
    <row r="99" spans="11:11" x14ac:dyDescent="0.25">
      <c r="K99" s="5"/>
    </row>
    <row r="100" spans="11:11" x14ac:dyDescent="0.25">
      <c r="K100" s="5"/>
    </row>
    <row r="101" spans="11:11" x14ac:dyDescent="0.25">
      <c r="K101" s="5"/>
    </row>
    <row r="102" spans="11:11" x14ac:dyDescent="0.25">
      <c r="K102" s="5"/>
    </row>
    <row r="103" spans="11:11" x14ac:dyDescent="0.25">
      <c r="K103" s="5"/>
    </row>
    <row r="104" spans="11:11" x14ac:dyDescent="0.25">
      <c r="K104" s="5"/>
    </row>
    <row r="105" spans="11:11" x14ac:dyDescent="0.25">
      <c r="K105" s="5"/>
    </row>
    <row r="106" spans="11:11" x14ac:dyDescent="0.25">
      <c r="K106" s="5"/>
    </row>
    <row r="107" spans="11:11" x14ac:dyDescent="0.25">
      <c r="K107" s="5"/>
    </row>
    <row r="108" spans="11:11" x14ac:dyDescent="0.25">
      <c r="K108" s="5"/>
    </row>
    <row r="109" spans="11:11" x14ac:dyDescent="0.25">
      <c r="K109" s="5"/>
    </row>
    <row r="110" spans="11:11" x14ac:dyDescent="0.25">
      <c r="K110" s="5"/>
    </row>
    <row r="111" spans="11:11" x14ac:dyDescent="0.25">
      <c r="K111" s="5"/>
    </row>
    <row r="112" spans="11:11" x14ac:dyDescent="0.25">
      <c r="K112" s="5"/>
    </row>
    <row r="113" spans="11:11" x14ac:dyDescent="0.25">
      <c r="K113" s="5"/>
    </row>
    <row r="114" spans="11:11" x14ac:dyDescent="0.25">
      <c r="K114" s="5"/>
    </row>
    <row r="115" spans="11:11" x14ac:dyDescent="0.25">
      <c r="K115" s="5"/>
    </row>
    <row r="116" spans="11:11" x14ac:dyDescent="0.25">
      <c r="K116" s="5"/>
    </row>
    <row r="117" spans="11:11" x14ac:dyDescent="0.25">
      <c r="K117" s="5"/>
    </row>
    <row r="118" spans="11:11" x14ac:dyDescent="0.25">
      <c r="K118" s="5"/>
    </row>
    <row r="119" spans="11:11" x14ac:dyDescent="0.25">
      <c r="K119" s="5"/>
    </row>
    <row r="120" spans="11:11" x14ac:dyDescent="0.25">
      <c r="K120" s="5"/>
    </row>
    <row r="121" spans="11:11" x14ac:dyDescent="0.25">
      <c r="K121" s="5"/>
    </row>
    <row r="122" spans="11:11" x14ac:dyDescent="0.25">
      <c r="K122" s="5"/>
    </row>
    <row r="123" spans="11:11" x14ac:dyDescent="0.25">
      <c r="K123" s="5"/>
    </row>
    <row r="124" spans="11:11" x14ac:dyDescent="0.25">
      <c r="K124" s="5"/>
    </row>
    <row r="125" spans="11:11" x14ac:dyDescent="0.25">
      <c r="K125" s="5"/>
    </row>
    <row r="126" spans="11:11" x14ac:dyDescent="0.25">
      <c r="K126" s="5"/>
    </row>
    <row r="127" spans="11:11" x14ac:dyDescent="0.25">
      <c r="K127" s="5"/>
    </row>
    <row r="128" spans="11:11" x14ac:dyDescent="0.25">
      <c r="K128" s="5"/>
    </row>
    <row r="129" spans="11:11" x14ac:dyDescent="0.25">
      <c r="K129" s="5"/>
    </row>
    <row r="130" spans="11:11" x14ac:dyDescent="0.25">
      <c r="K130" s="5"/>
    </row>
    <row r="131" spans="11:11" x14ac:dyDescent="0.25">
      <c r="K131" s="5"/>
    </row>
    <row r="132" spans="11:11" x14ac:dyDescent="0.25">
      <c r="K132" s="5"/>
    </row>
    <row r="133" spans="11:11" x14ac:dyDescent="0.25">
      <c r="K133" s="5"/>
    </row>
    <row r="134" spans="11:11" x14ac:dyDescent="0.25">
      <c r="K134" s="5"/>
    </row>
    <row r="135" spans="11:11" x14ac:dyDescent="0.25">
      <c r="K135" s="5"/>
    </row>
    <row r="136" spans="11:11" x14ac:dyDescent="0.25">
      <c r="K136" s="5"/>
    </row>
    <row r="137" spans="11:11" x14ac:dyDescent="0.25">
      <c r="K137" s="5"/>
    </row>
    <row r="138" spans="11:11" x14ac:dyDescent="0.25">
      <c r="K138" s="5"/>
    </row>
    <row r="139" spans="11:11" x14ac:dyDescent="0.25">
      <c r="K139" s="5"/>
    </row>
    <row r="140" spans="11:11" x14ac:dyDescent="0.25">
      <c r="K140" s="5"/>
    </row>
    <row r="141" spans="11:11" x14ac:dyDescent="0.25">
      <c r="K141" s="5"/>
    </row>
    <row r="142" spans="11:11" x14ac:dyDescent="0.25">
      <c r="K142" s="5"/>
    </row>
    <row r="143" spans="11:11" x14ac:dyDescent="0.25">
      <c r="K143" s="5"/>
    </row>
    <row r="144" spans="11:11" x14ac:dyDescent="0.25">
      <c r="K144" s="5"/>
    </row>
    <row r="145" spans="11:11" x14ac:dyDescent="0.25">
      <c r="K145" s="5"/>
    </row>
    <row r="146" spans="11:11" x14ac:dyDescent="0.25">
      <c r="K146" s="5"/>
    </row>
    <row r="147" spans="11:11" x14ac:dyDescent="0.25">
      <c r="K147" s="5"/>
    </row>
    <row r="148" spans="11:11" x14ac:dyDescent="0.25">
      <c r="K148" s="5"/>
    </row>
    <row r="149" spans="11:11" x14ac:dyDescent="0.25">
      <c r="K149" s="5"/>
    </row>
    <row r="150" spans="11:11" x14ac:dyDescent="0.25">
      <c r="K150" s="5"/>
    </row>
    <row r="151" spans="11:11" x14ac:dyDescent="0.25">
      <c r="K151" s="5"/>
    </row>
    <row r="152" spans="11:11" x14ac:dyDescent="0.25">
      <c r="K152" s="5"/>
    </row>
    <row r="153" spans="11:11" x14ac:dyDescent="0.25">
      <c r="K153" s="5"/>
    </row>
    <row r="154" spans="11:11" x14ac:dyDescent="0.25">
      <c r="K154" s="5"/>
    </row>
    <row r="155" spans="11:11" x14ac:dyDescent="0.25">
      <c r="K155" s="5"/>
    </row>
    <row r="156" spans="11:11" x14ac:dyDescent="0.25">
      <c r="K156" s="5"/>
    </row>
    <row r="157" spans="11:11" x14ac:dyDescent="0.25">
      <c r="K157" s="5"/>
    </row>
    <row r="158" spans="11:11" x14ac:dyDescent="0.25">
      <c r="K158" s="5"/>
    </row>
    <row r="159" spans="11:11" x14ac:dyDescent="0.25">
      <c r="K159" s="5"/>
    </row>
    <row r="160" spans="11:11" x14ac:dyDescent="0.25">
      <c r="K160" s="5"/>
    </row>
    <row r="161" spans="11:11" x14ac:dyDescent="0.25">
      <c r="K161" s="5"/>
    </row>
    <row r="162" spans="11:11" x14ac:dyDescent="0.25">
      <c r="K162" s="5"/>
    </row>
    <row r="163" spans="11:11" x14ac:dyDescent="0.25">
      <c r="K163" s="5"/>
    </row>
    <row r="164" spans="11:11" x14ac:dyDescent="0.25">
      <c r="K164" s="5"/>
    </row>
    <row r="165" spans="11:11" x14ac:dyDescent="0.25">
      <c r="K165" s="5"/>
    </row>
    <row r="166" spans="11:11" x14ac:dyDescent="0.25">
      <c r="K166" s="5"/>
    </row>
    <row r="167" spans="11:11" x14ac:dyDescent="0.25">
      <c r="K167" s="5"/>
    </row>
    <row r="168" spans="11:11" x14ac:dyDescent="0.25">
      <c r="K168" s="5"/>
    </row>
    <row r="169" spans="11:11" x14ac:dyDescent="0.25">
      <c r="K169" s="5"/>
    </row>
    <row r="170" spans="11:11" x14ac:dyDescent="0.25">
      <c r="K170" s="5"/>
    </row>
    <row r="171" spans="11:11" x14ac:dyDescent="0.25">
      <c r="K171" s="5"/>
    </row>
    <row r="172" spans="11:11" x14ac:dyDescent="0.25">
      <c r="K172" s="5"/>
    </row>
    <row r="173" spans="11:11" x14ac:dyDescent="0.25">
      <c r="K173" s="5"/>
    </row>
    <row r="174" spans="11:11" x14ac:dyDescent="0.25">
      <c r="K174" s="5"/>
    </row>
    <row r="175" spans="11:11" x14ac:dyDescent="0.25">
      <c r="K175" s="5"/>
    </row>
    <row r="176" spans="11:11" x14ac:dyDescent="0.25">
      <c r="K176" s="5"/>
    </row>
    <row r="177" spans="11:11" x14ac:dyDescent="0.25">
      <c r="K177" s="5"/>
    </row>
    <row r="178" spans="11:11" x14ac:dyDescent="0.25">
      <c r="K178" s="5"/>
    </row>
    <row r="179" spans="11:11" x14ac:dyDescent="0.25">
      <c r="K179" s="5"/>
    </row>
    <row r="180" spans="11:11" x14ac:dyDescent="0.25">
      <c r="K180" s="5"/>
    </row>
    <row r="181" spans="11:11" x14ac:dyDescent="0.25">
      <c r="K181" s="5"/>
    </row>
    <row r="182" spans="11:11" x14ac:dyDescent="0.25">
      <c r="K182" s="5"/>
    </row>
    <row r="183" spans="11:11" x14ac:dyDescent="0.25">
      <c r="K183" s="5"/>
    </row>
    <row r="184" spans="11:11" x14ac:dyDescent="0.25">
      <c r="K184" s="5"/>
    </row>
    <row r="185" spans="11:11" x14ac:dyDescent="0.25">
      <c r="K185" s="5"/>
    </row>
    <row r="186" spans="11:11" x14ac:dyDescent="0.25">
      <c r="K186" s="5"/>
    </row>
    <row r="187" spans="11:11" x14ac:dyDescent="0.25">
      <c r="K187" s="5"/>
    </row>
    <row r="188" spans="11:11" x14ac:dyDescent="0.25">
      <c r="K188" s="5"/>
    </row>
    <row r="189" spans="11:11" x14ac:dyDescent="0.25">
      <c r="K189" s="5"/>
    </row>
    <row r="190" spans="11:11" x14ac:dyDescent="0.25">
      <c r="K190" s="5"/>
    </row>
    <row r="191" spans="11:11" x14ac:dyDescent="0.25">
      <c r="K191" s="5"/>
    </row>
    <row r="192" spans="11:11" x14ac:dyDescent="0.25">
      <c r="K192" s="5"/>
    </row>
    <row r="193" spans="11:11" x14ac:dyDescent="0.25">
      <c r="K193" s="5"/>
    </row>
    <row r="194" spans="11:11" x14ac:dyDescent="0.25">
      <c r="K194" s="5"/>
    </row>
    <row r="195" spans="11:11" x14ac:dyDescent="0.25">
      <c r="K195" s="5"/>
    </row>
    <row r="196" spans="11:11" x14ac:dyDescent="0.25">
      <c r="K196" s="5"/>
    </row>
    <row r="197" spans="11:11" x14ac:dyDescent="0.25">
      <c r="K197" s="5"/>
    </row>
    <row r="198" spans="11:11" x14ac:dyDescent="0.25">
      <c r="K198" s="5"/>
    </row>
    <row r="199" spans="11:11" x14ac:dyDescent="0.25">
      <c r="K199" s="5"/>
    </row>
    <row r="200" spans="11:11" x14ac:dyDescent="0.25">
      <c r="K200" s="5"/>
    </row>
    <row r="201" spans="11:11" x14ac:dyDescent="0.25">
      <c r="K201" s="5"/>
    </row>
    <row r="202" spans="11:11" x14ac:dyDescent="0.25">
      <c r="K202" s="5"/>
    </row>
    <row r="203" spans="11:11" x14ac:dyDescent="0.25">
      <c r="K203" s="5"/>
    </row>
    <row r="204" spans="11:11" x14ac:dyDescent="0.25">
      <c r="K204" s="5"/>
    </row>
    <row r="205" spans="11:11" x14ac:dyDescent="0.25">
      <c r="K205" s="5"/>
    </row>
    <row r="206" spans="11:11" x14ac:dyDescent="0.25">
      <c r="K206" s="5"/>
    </row>
    <row r="207" spans="11:11" x14ac:dyDescent="0.25">
      <c r="K207" s="5"/>
    </row>
    <row r="208" spans="11:11" x14ac:dyDescent="0.25">
      <c r="K208" s="5"/>
    </row>
    <row r="209" spans="11:11" x14ac:dyDescent="0.25">
      <c r="K209" s="5"/>
    </row>
    <row r="210" spans="11:11" x14ac:dyDescent="0.25">
      <c r="K210" s="5"/>
    </row>
    <row r="211" spans="11:11" x14ac:dyDescent="0.25">
      <c r="K211" s="5"/>
    </row>
    <row r="212" spans="11:11" x14ac:dyDescent="0.25">
      <c r="K212" s="5"/>
    </row>
    <row r="213" spans="11:11" x14ac:dyDescent="0.25">
      <c r="K213" s="5"/>
    </row>
    <row r="214" spans="11:11" x14ac:dyDescent="0.25">
      <c r="K214" s="5"/>
    </row>
    <row r="215" spans="11:11" x14ac:dyDescent="0.25">
      <c r="K215" s="5"/>
    </row>
    <row r="216" spans="11:11" x14ac:dyDescent="0.25">
      <c r="K216" s="5"/>
    </row>
    <row r="217" spans="11:11" x14ac:dyDescent="0.25">
      <c r="K217" s="5"/>
    </row>
    <row r="218" spans="11:11" x14ac:dyDescent="0.25">
      <c r="K218" s="5"/>
    </row>
    <row r="219" spans="11:11" x14ac:dyDescent="0.25">
      <c r="K219" s="5"/>
    </row>
    <row r="220" spans="11:11" x14ac:dyDescent="0.25">
      <c r="K220" s="5"/>
    </row>
    <row r="221" spans="11:11" x14ac:dyDescent="0.25">
      <c r="K221" s="5"/>
    </row>
    <row r="222" spans="11:11" x14ac:dyDescent="0.25">
      <c r="K222" s="5"/>
    </row>
    <row r="223" spans="11:11" x14ac:dyDescent="0.25">
      <c r="K223" s="5"/>
    </row>
    <row r="224" spans="11:11" x14ac:dyDescent="0.25">
      <c r="K224" s="5"/>
    </row>
    <row r="225" spans="11:11" x14ac:dyDescent="0.25">
      <c r="K225" s="5"/>
    </row>
    <row r="226" spans="11:11" x14ac:dyDescent="0.25">
      <c r="K226" s="5"/>
    </row>
  </sheetData>
  <sheetProtection password="DC6F" sheet="1" objects="1" scenarios="1" selectLockedCells="1" selectUnlockedCells="1"/>
  <mergeCells count="11">
    <mergeCell ref="E2:AF5"/>
    <mergeCell ref="A40:AG40"/>
    <mergeCell ref="A41:AG41"/>
    <mergeCell ref="C10:D10"/>
    <mergeCell ref="A38:AG38"/>
    <mergeCell ref="A39:AF39"/>
    <mergeCell ref="B15:AF15"/>
    <mergeCell ref="E6:N6"/>
    <mergeCell ref="E7:N7"/>
    <mergeCell ref="B23:AF23"/>
    <mergeCell ref="A9:AG9"/>
  </mergeCells>
  <pageMargins left="0.23622047244094491" right="0.23622047244094491" top="0.11811023622047245" bottom="7.874015748031496E-2" header="0.31496062992125984" footer="0.19685039370078741"/>
  <pageSetup paperSize="9" scale="87" orientation="portrait" r:id="rId1"/>
  <headerFooter alignWithMargins="0"/>
  <ignoredErrors>
    <ignoredError sqref="AD13:AE13 AC16:AD16 AC18:AE18 AC21:AE21" 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223"/>
  <sheetViews>
    <sheetView showZeros="0" topLeftCell="A3" zoomScale="75" zoomScaleNormal="75" zoomScaleSheetLayoutView="75" workbookViewId="0">
      <selection activeCell="A38" sqref="A38:AH38"/>
    </sheetView>
  </sheetViews>
  <sheetFormatPr defaultRowHeight="15.75" x14ac:dyDescent="0.25"/>
  <cols>
    <col min="1" max="1" width="39.85546875" style="1" customWidth="1"/>
    <col min="2" max="2" width="14.85546875" style="1" customWidth="1"/>
    <col min="3" max="3" width="14.42578125" style="6" hidden="1" customWidth="1"/>
    <col min="4" max="4" width="11.5703125" style="6" hidden="1" customWidth="1"/>
    <col min="5" max="5" width="13.7109375" customWidth="1"/>
    <col min="6" max="6" width="9.7109375" customWidth="1"/>
    <col min="7" max="8" width="12.7109375" hidden="1" customWidth="1"/>
    <col min="9" max="9" width="13.140625" hidden="1" customWidth="1"/>
    <col min="10" max="10" width="14.28515625" style="2" hidden="1" customWidth="1"/>
    <col min="11" max="11" width="11.42578125" hidden="1" customWidth="1"/>
    <col min="12" max="12" width="12" hidden="1" customWidth="1"/>
    <col min="13" max="13" width="11" hidden="1" customWidth="1"/>
    <col min="14" max="14" width="11.85546875" hidden="1" customWidth="1"/>
    <col min="15" max="15" width="12" hidden="1" customWidth="1"/>
    <col min="16" max="16" width="12.7109375" hidden="1" customWidth="1"/>
    <col min="17" max="17" width="14.42578125" hidden="1" customWidth="1"/>
    <col min="18" max="18" width="12.42578125" hidden="1" customWidth="1"/>
    <col min="19" max="19" width="14" hidden="1" customWidth="1"/>
    <col min="20" max="20" width="14.28515625" hidden="1" customWidth="1"/>
    <col min="21" max="21" width="13.28515625" hidden="1" customWidth="1"/>
    <col min="22" max="22" width="17" hidden="1" customWidth="1"/>
    <col min="23" max="23" width="9.140625" hidden="1" customWidth="1"/>
    <col min="24" max="25" width="8.5703125" hidden="1" customWidth="1"/>
    <col min="26" max="26" width="8.42578125" hidden="1" customWidth="1"/>
    <col min="27" max="27" width="6.42578125" hidden="1" customWidth="1"/>
    <col min="28" max="28" width="6.28515625" hidden="1" customWidth="1"/>
    <col min="29" max="30" width="11.7109375" customWidth="1"/>
    <col min="31" max="31" width="11" customWidth="1"/>
    <col min="32" max="32" width="10.85546875" customWidth="1"/>
    <col min="33" max="33" width="9.5703125" hidden="1" customWidth="1"/>
    <col min="34" max="34" width="10.28515625" customWidth="1"/>
  </cols>
  <sheetData>
    <row r="1" spans="1:34" ht="24.75" customHeight="1" x14ac:dyDescent="0.25">
      <c r="A1"/>
      <c r="B1" s="207"/>
      <c r="H1" s="2"/>
      <c r="J1"/>
      <c r="K1" s="3"/>
      <c r="AG1" s="139"/>
    </row>
    <row r="2" spans="1:34" ht="26.25" customHeight="1" x14ac:dyDescent="0.3">
      <c r="A2"/>
      <c r="B2" s="8"/>
      <c r="C2" s="1"/>
      <c r="D2" s="207"/>
      <c r="E2" s="358" t="s">
        <v>140</v>
      </c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/>
      <c r="AF2" s="358"/>
      <c r="AG2" s="358"/>
    </row>
    <row r="3" spans="1:34" ht="21.75" customHeight="1" x14ac:dyDescent="0.3">
      <c r="A3" s="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</row>
    <row r="4" spans="1:34" ht="26.25" customHeight="1" x14ac:dyDescent="0.3">
      <c r="A4" s="8"/>
      <c r="B4" s="207"/>
      <c r="C4" s="207"/>
      <c r="D4" s="20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</row>
    <row r="5" spans="1:34" ht="15" customHeight="1" x14ac:dyDescent="0.3">
      <c r="A5" s="8"/>
      <c r="B5" s="207"/>
      <c r="C5" s="207"/>
      <c r="D5" s="207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</row>
    <row r="6" spans="1:34" ht="15" customHeight="1" x14ac:dyDescent="0.3">
      <c r="A6" s="8"/>
      <c r="B6" s="13"/>
      <c r="C6" s="9"/>
      <c r="D6" s="9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34" ht="0.75" hidden="1" customHeight="1" x14ac:dyDescent="0.3">
      <c r="A7" s="15"/>
      <c r="B7" s="13"/>
      <c r="C7" s="9"/>
      <c r="D7" s="9"/>
      <c r="E7" s="542"/>
      <c r="F7" s="542"/>
      <c r="G7" s="542"/>
      <c r="H7" s="542"/>
      <c r="I7" s="542"/>
      <c r="J7" s="542"/>
      <c r="K7" s="542"/>
      <c r="L7" s="542"/>
      <c r="M7" s="542"/>
      <c r="N7" s="542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34" s="4" customFormat="1" ht="11.25" hidden="1" customHeight="1" x14ac:dyDescent="0.25">
      <c r="A8" s="17"/>
      <c r="B8" s="17"/>
      <c r="C8" s="9"/>
      <c r="D8" s="9"/>
      <c r="E8" s="16"/>
      <c r="F8" s="16"/>
      <c r="G8" s="18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34" ht="20.25" thickBot="1" x14ac:dyDescent="0.35">
      <c r="A9" s="359" t="s">
        <v>113</v>
      </c>
      <c r="B9" s="360"/>
      <c r="C9" s="360"/>
      <c r="D9" s="360"/>
      <c r="E9" s="360"/>
      <c r="F9" s="360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</row>
    <row r="10" spans="1:34" ht="95.25" thickBot="1" x14ac:dyDescent="0.35">
      <c r="A10" s="189" t="s">
        <v>29</v>
      </c>
      <c r="B10" s="187" t="s">
        <v>18</v>
      </c>
      <c r="C10" s="544" t="s">
        <v>7</v>
      </c>
      <c r="D10" s="545"/>
      <c r="E10" s="188" t="s">
        <v>17</v>
      </c>
      <c r="F10" s="187" t="s">
        <v>2</v>
      </c>
      <c r="G10" s="186" t="s">
        <v>3</v>
      </c>
      <c r="H10" s="185" t="s">
        <v>4</v>
      </c>
      <c r="I10" s="185" t="s">
        <v>5</v>
      </c>
      <c r="J10" s="182" t="s">
        <v>5</v>
      </c>
      <c r="K10" s="184" t="s">
        <v>5</v>
      </c>
      <c r="L10" s="184" t="s">
        <v>5</v>
      </c>
      <c r="M10" s="184" t="s">
        <v>5</v>
      </c>
      <c r="N10" s="184" t="s">
        <v>5</v>
      </c>
      <c r="O10" s="184" t="s">
        <v>5</v>
      </c>
      <c r="P10" s="184" t="s">
        <v>5</v>
      </c>
      <c r="Q10" s="182" t="s">
        <v>6</v>
      </c>
      <c r="R10" s="180" t="s">
        <v>6</v>
      </c>
      <c r="S10" s="180" t="s">
        <v>6</v>
      </c>
      <c r="T10" s="183" t="s">
        <v>6</v>
      </c>
      <c r="U10" s="182" t="s">
        <v>6</v>
      </c>
      <c r="V10" s="180" t="s">
        <v>6</v>
      </c>
      <c r="W10" s="181"/>
      <c r="X10" s="180" t="s">
        <v>6</v>
      </c>
      <c r="Y10" s="180" t="s">
        <v>6</v>
      </c>
      <c r="Z10" s="180" t="s">
        <v>6</v>
      </c>
      <c r="AA10" s="180" t="s">
        <v>6</v>
      </c>
      <c r="AB10" s="180"/>
      <c r="AC10" s="179" t="s">
        <v>112</v>
      </c>
      <c r="AD10" s="179" t="s">
        <v>111</v>
      </c>
      <c r="AE10" s="179" t="s">
        <v>110</v>
      </c>
      <c r="AF10" s="179" t="s">
        <v>109</v>
      </c>
      <c r="AG10" s="60" t="s">
        <v>26</v>
      </c>
      <c r="AH10" s="178" t="s">
        <v>25</v>
      </c>
    </row>
    <row r="11" spans="1:34" ht="21.75" customHeight="1" x14ac:dyDescent="0.4">
      <c r="A11" s="21" t="s">
        <v>31</v>
      </c>
      <c r="B11" s="25" t="s">
        <v>32</v>
      </c>
      <c r="C11" s="26"/>
      <c r="D11" s="26"/>
      <c r="E11" s="27" t="s">
        <v>16</v>
      </c>
      <c r="F11" s="28" t="s">
        <v>20</v>
      </c>
      <c r="G11" s="29"/>
      <c r="H11" s="29"/>
      <c r="I11" s="29"/>
      <c r="J11" s="30"/>
      <c r="K11" s="31"/>
      <c r="L11" s="32"/>
      <c r="M11" s="33"/>
      <c r="N11" s="33"/>
      <c r="O11" s="33"/>
      <c r="P11" s="33"/>
      <c r="Q11" s="33">
        <v>122402</v>
      </c>
      <c r="R11" s="33">
        <f>ROUND(Q11*1.05,0)</f>
        <v>128522</v>
      </c>
      <c r="S11" s="33">
        <f>ROUND(R11*1.04,0)</f>
        <v>133663</v>
      </c>
      <c r="T11" s="33">
        <f>ROUND(S11*1.05,0)</f>
        <v>140346</v>
      </c>
      <c r="U11" s="33">
        <f>ROUND(T11*1.1*0.97,0)</f>
        <v>149749</v>
      </c>
      <c r="V11" s="33">
        <f>ROUND(U11*1.05,0)</f>
        <v>157236</v>
      </c>
      <c r="W11" s="33"/>
      <c r="X11" s="33">
        <f>V11</f>
        <v>157236</v>
      </c>
      <c r="Y11" s="33"/>
      <c r="Z11" s="33">
        <f>ROUND(X11,0)</f>
        <v>157236</v>
      </c>
      <c r="AA11" s="33">
        <f>ROUND(Z11/1000,2)</f>
        <v>157.24</v>
      </c>
      <c r="AB11" s="33"/>
      <c r="AC11" s="56">
        <f t="shared" ref="AC11:AC18" si="0">SUM(AG11*1.1)</f>
        <v>619.30000000000007</v>
      </c>
      <c r="AD11" s="56">
        <f t="shared" ref="AD11:AD18" si="1">SUM(AG11*1.15)</f>
        <v>647.44999999999993</v>
      </c>
      <c r="AE11" s="56">
        <f t="shared" ref="AE11:AE18" si="2">SUM(AG11*1.2)</f>
        <v>675.6</v>
      </c>
      <c r="AF11" s="56">
        <f t="shared" ref="AF11:AF18" si="3">SUM(AG11*1.25)</f>
        <v>703.75</v>
      </c>
      <c r="AG11" s="61">
        <v>563</v>
      </c>
      <c r="AH11" s="97">
        <v>4.72</v>
      </c>
    </row>
    <row r="12" spans="1:34" ht="16.5" customHeight="1" x14ac:dyDescent="0.4">
      <c r="A12" s="21"/>
      <c r="B12" s="34" t="s">
        <v>21</v>
      </c>
      <c r="C12" s="35"/>
      <c r="D12" s="35"/>
      <c r="E12" s="43" t="s">
        <v>104</v>
      </c>
      <c r="F12" s="37" t="s">
        <v>20</v>
      </c>
      <c r="G12" s="38"/>
      <c r="H12" s="38"/>
      <c r="I12" s="38"/>
      <c r="J12" s="39"/>
      <c r="K12" s="40"/>
      <c r="L12" s="41"/>
      <c r="M12" s="42"/>
      <c r="N12" s="42"/>
      <c r="O12" s="42"/>
      <c r="P12" s="42"/>
      <c r="Q12" s="42">
        <v>90200</v>
      </c>
      <c r="R12" s="42">
        <f>ROUND(Q12*1.05,0)</f>
        <v>94710</v>
      </c>
      <c r="S12" s="42">
        <f>ROUND(R12*1.04,0)</f>
        <v>98498</v>
      </c>
      <c r="T12" s="42">
        <f>ROUND(S12*1.05,0)</f>
        <v>103423</v>
      </c>
      <c r="U12" s="42">
        <f>ROUND(T12*1.1*0.97,0)</f>
        <v>110352</v>
      </c>
      <c r="V12" s="42">
        <f>ROUND(U12*1.05,0)</f>
        <v>115870</v>
      </c>
      <c r="W12" s="42"/>
      <c r="X12" s="42">
        <f>V12</f>
        <v>115870</v>
      </c>
      <c r="Y12" s="42"/>
      <c r="Z12" s="42">
        <f>ROUND(X12,0)</f>
        <v>115870</v>
      </c>
      <c r="AA12" s="42">
        <f>ROUND(Z12/1000,2)</f>
        <v>115.87</v>
      </c>
      <c r="AB12" s="42"/>
      <c r="AC12" s="57">
        <f t="shared" si="0"/>
        <v>825.00000000000011</v>
      </c>
      <c r="AD12" s="57">
        <f t="shared" si="1"/>
        <v>862.49999999999989</v>
      </c>
      <c r="AE12" s="57">
        <f t="shared" si="2"/>
        <v>900</v>
      </c>
      <c r="AF12" s="57">
        <f t="shared" si="3"/>
        <v>937.5</v>
      </c>
      <c r="AG12" s="58">
        <v>750</v>
      </c>
      <c r="AH12" s="97">
        <v>6.3</v>
      </c>
    </row>
    <row r="13" spans="1:34" ht="17.25" customHeight="1" x14ac:dyDescent="0.3">
      <c r="A13" s="59" t="s">
        <v>108</v>
      </c>
      <c r="B13" s="34" t="s">
        <v>21</v>
      </c>
      <c r="C13" s="35"/>
      <c r="D13" s="35"/>
      <c r="E13" s="43" t="s">
        <v>106</v>
      </c>
      <c r="F13" s="37" t="s">
        <v>20</v>
      </c>
      <c r="G13" s="38"/>
      <c r="H13" s="38"/>
      <c r="I13" s="38"/>
      <c r="J13" s="39"/>
      <c r="K13" s="40"/>
      <c r="L13" s="41"/>
      <c r="M13" s="42"/>
      <c r="N13" s="42"/>
      <c r="O13" s="42"/>
      <c r="P13" s="42"/>
      <c r="Q13" s="42">
        <v>90200</v>
      </c>
      <c r="R13" s="42">
        <f>ROUND(Q13*1.05,0)</f>
        <v>94710</v>
      </c>
      <c r="S13" s="42">
        <f>ROUND(R13*1.04,0)</f>
        <v>98498</v>
      </c>
      <c r="T13" s="42">
        <f>ROUND(S13*1.05,0)</f>
        <v>103423</v>
      </c>
      <c r="U13" s="42">
        <f>ROUND(T13*1.1*0.97,0)</f>
        <v>110352</v>
      </c>
      <c r="V13" s="42">
        <f>ROUND(U13*1.05,0)</f>
        <v>115870</v>
      </c>
      <c r="W13" s="42"/>
      <c r="X13" s="42">
        <f>V13</f>
        <v>115870</v>
      </c>
      <c r="Y13" s="42"/>
      <c r="Z13" s="42">
        <f>ROUND(X13,0)</f>
        <v>115870</v>
      </c>
      <c r="AA13" s="42">
        <f>ROUND(Z13/1000,2)</f>
        <v>115.87</v>
      </c>
      <c r="AB13" s="42"/>
      <c r="AC13" s="57">
        <f t="shared" si="0"/>
        <v>1153.9000000000001</v>
      </c>
      <c r="AD13" s="57">
        <f t="shared" si="1"/>
        <v>1206.3499999999999</v>
      </c>
      <c r="AE13" s="57">
        <f t="shared" si="2"/>
        <v>1258.8</v>
      </c>
      <c r="AF13" s="57">
        <f t="shared" si="3"/>
        <v>1311.25</v>
      </c>
      <c r="AG13" s="58">
        <v>1049</v>
      </c>
      <c r="AH13" s="97">
        <v>9.4499999999999993</v>
      </c>
    </row>
    <row r="14" spans="1:34" ht="17.25" customHeight="1" x14ac:dyDescent="0.3">
      <c r="B14" s="34" t="s">
        <v>21</v>
      </c>
      <c r="C14" s="35"/>
      <c r="D14" s="35"/>
      <c r="E14" s="43" t="s">
        <v>8</v>
      </c>
      <c r="F14" s="37" t="s">
        <v>20</v>
      </c>
      <c r="G14" s="37"/>
      <c r="H14" s="37"/>
      <c r="I14" s="37"/>
      <c r="J14" s="39"/>
      <c r="K14" s="40"/>
      <c r="L14" s="41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57">
        <f t="shared" si="0"/>
        <v>1538.9</v>
      </c>
      <c r="AD14" s="57">
        <f t="shared" si="1"/>
        <v>1608.85</v>
      </c>
      <c r="AE14" s="57">
        <f t="shared" si="2"/>
        <v>1678.8</v>
      </c>
      <c r="AF14" s="57">
        <f t="shared" si="3"/>
        <v>1748.75</v>
      </c>
      <c r="AG14" s="58">
        <v>1399</v>
      </c>
      <c r="AH14" s="97">
        <v>12.6</v>
      </c>
    </row>
    <row r="15" spans="1:34" ht="17.25" customHeight="1" x14ac:dyDescent="0.3">
      <c r="A15" s="44"/>
      <c r="B15" s="34" t="s">
        <v>21</v>
      </c>
      <c r="C15" s="35"/>
      <c r="D15" s="35"/>
      <c r="E15" s="43" t="s">
        <v>9</v>
      </c>
      <c r="F15" s="37" t="s">
        <v>20</v>
      </c>
      <c r="G15" s="37"/>
      <c r="H15" s="37"/>
      <c r="I15" s="37"/>
      <c r="J15" s="39"/>
      <c r="K15" s="40"/>
      <c r="L15" s="41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57">
        <f t="shared" si="0"/>
        <v>2307.8000000000002</v>
      </c>
      <c r="AD15" s="57">
        <f t="shared" si="1"/>
        <v>2412.6999999999998</v>
      </c>
      <c r="AE15" s="57">
        <f t="shared" si="2"/>
        <v>2517.6</v>
      </c>
      <c r="AF15" s="57">
        <f t="shared" si="3"/>
        <v>2622.5</v>
      </c>
      <c r="AG15" s="58">
        <v>2098</v>
      </c>
      <c r="AH15" s="97">
        <v>18.899999999999999</v>
      </c>
    </row>
    <row r="16" spans="1:34" ht="17.25" customHeight="1" x14ac:dyDescent="0.3">
      <c r="A16" s="44"/>
      <c r="B16" s="34" t="s">
        <v>21</v>
      </c>
      <c r="C16" s="35"/>
      <c r="D16" s="35"/>
      <c r="E16" s="43" t="s">
        <v>11</v>
      </c>
      <c r="F16" s="37" t="s">
        <v>20</v>
      </c>
      <c r="G16" s="37"/>
      <c r="H16" s="37"/>
      <c r="I16" s="37"/>
      <c r="J16" s="39"/>
      <c r="K16" s="40"/>
      <c r="L16" s="41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57">
        <f t="shared" si="0"/>
        <v>3187.8</v>
      </c>
      <c r="AD16" s="57">
        <f t="shared" si="1"/>
        <v>3332.7</v>
      </c>
      <c r="AE16" s="57">
        <f t="shared" si="2"/>
        <v>3477.6</v>
      </c>
      <c r="AF16" s="57">
        <f t="shared" si="3"/>
        <v>3622.5</v>
      </c>
      <c r="AG16" s="58">
        <v>2898</v>
      </c>
      <c r="AH16" s="97">
        <v>25.2</v>
      </c>
    </row>
    <row r="17" spans="1:34" ht="17.25" customHeight="1" x14ac:dyDescent="0.3">
      <c r="A17" s="45"/>
      <c r="B17" s="34" t="s">
        <v>21</v>
      </c>
      <c r="C17" s="35"/>
      <c r="D17" s="35"/>
      <c r="E17" s="43" t="s">
        <v>12</v>
      </c>
      <c r="F17" s="37" t="s">
        <v>20</v>
      </c>
      <c r="G17" s="37"/>
      <c r="H17" s="37"/>
      <c r="I17" s="37"/>
      <c r="J17" s="39"/>
      <c r="K17" s="40"/>
      <c r="L17" s="41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57">
        <f t="shared" si="0"/>
        <v>3846.7000000000003</v>
      </c>
      <c r="AD17" s="57">
        <f t="shared" si="1"/>
        <v>4021.5499999999997</v>
      </c>
      <c r="AE17" s="57">
        <f t="shared" si="2"/>
        <v>4196.3999999999996</v>
      </c>
      <c r="AF17" s="57">
        <f t="shared" si="3"/>
        <v>4371.25</v>
      </c>
      <c r="AG17" s="58">
        <v>3497</v>
      </c>
      <c r="AH17" s="97">
        <v>31.5</v>
      </c>
    </row>
    <row r="18" spans="1:34" ht="17.25" customHeight="1" x14ac:dyDescent="0.3">
      <c r="A18" s="45"/>
      <c r="B18" s="34" t="s">
        <v>21</v>
      </c>
      <c r="C18" s="35"/>
      <c r="D18" s="35"/>
      <c r="E18" s="43" t="s">
        <v>13</v>
      </c>
      <c r="F18" s="37" t="s">
        <v>20</v>
      </c>
      <c r="G18" s="37"/>
      <c r="H18" s="37"/>
      <c r="I18" s="37"/>
      <c r="J18" s="39"/>
      <c r="K18" s="40"/>
      <c r="L18" s="41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57">
        <f t="shared" si="0"/>
        <v>4615.6000000000004</v>
      </c>
      <c r="AD18" s="57">
        <f t="shared" si="1"/>
        <v>4825.3999999999996</v>
      </c>
      <c r="AE18" s="57">
        <f t="shared" si="2"/>
        <v>5035.2</v>
      </c>
      <c r="AF18" s="57">
        <f t="shared" si="3"/>
        <v>5245</v>
      </c>
      <c r="AG18" s="58">
        <v>4196</v>
      </c>
      <c r="AH18" s="97">
        <v>37.799999999999997</v>
      </c>
    </row>
    <row r="19" spans="1:34" ht="16.5" customHeight="1" x14ac:dyDescent="0.3">
      <c r="A19" s="177"/>
      <c r="B19" s="64"/>
      <c r="C19" s="84"/>
      <c r="D19" s="84"/>
      <c r="E19" s="81"/>
      <c r="F19" s="67"/>
      <c r="G19" s="67"/>
      <c r="H19" s="67"/>
      <c r="I19" s="67"/>
      <c r="J19" s="68"/>
      <c r="K19" s="69"/>
      <c r="L19" s="176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1"/>
      <c r="AD19" s="71"/>
      <c r="AE19" s="71"/>
      <c r="AF19" s="71"/>
      <c r="AG19" s="71"/>
      <c r="AH19" s="103"/>
    </row>
    <row r="20" spans="1:34" ht="21" customHeight="1" x14ac:dyDescent="0.4">
      <c r="A20" s="21" t="s">
        <v>31</v>
      </c>
      <c r="B20" s="25" t="s">
        <v>32</v>
      </c>
      <c r="C20" s="26"/>
      <c r="D20" s="26"/>
      <c r="E20" s="27" t="s">
        <v>16</v>
      </c>
      <c r="F20" s="28" t="s">
        <v>20</v>
      </c>
      <c r="G20" s="29"/>
      <c r="H20" s="29"/>
      <c r="I20" s="29"/>
      <c r="J20" s="30"/>
      <c r="K20" s="31"/>
      <c r="L20" s="32"/>
      <c r="M20" s="33"/>
      <c r="N20" s="33"/>
      <c r="O20" s="33"/>
      <c r="P20" s="33"/>
      <c r="Q20" s="33">
        <v>122402</v>
      </c>
      <c r="R20" s="33">
        <f>ROUND(Q20*1.05,0)</f>
        <v>128522</v>
      </c>
      <c r="S20" s="33">
        <f>ROUND(R20*1.04,0)</f>
        <v>133663</v>
      </c>
      <c r="T20" s="33">
        <f>ROUND(S20*1.05,0)</f>
        <v>140346</v>
      </c>
      <c r="U20" s="33">
        <f>ROUND(T20*1.1*0.97,0)</f>
        <v>149749</v>
      </c>
      <c r="V20" s="33">
        <f>ROUND(U20*1.05,0)</f>
        <v>157236</v>
      </c>
      <c r="W20" s="33"/>
      <c r="X20" s="33">
        <f>V20</f>
        <v>157236</v>
      </c>
      <c r="Y20" s="33"/>
      <c r="Z20" s="33">
        <f>ROUND(X20,0)</f>
        <v>157236</v>
      </c>
      <c r="AA20" s="33">
        <f>ROUND(Z20/1000,2)</f>
        <v>157.24</v>
      </c>
      <c r="AB20" s="33"/>
      <c r="AC20" s="56">
        <f t="shared" ref="AC20:AC25" si="4">SUM(AG20*1.1)</f>
        <v>608.30000000000007</v>
      </c>
      <c r="AD20" s="56">
        <f t="shared" ref="AD20:AD25" si="5">SUM(AG20*1.15)</f>
        <v>635.94999999999993</v>
      </c>
      <c r="AE20" s="56">
        <f t="shared" ref="AE20:AE25" si="6">SUM(AG20*1.2)</f>
        <v>663.6</v>
      </c>
      <c r="AF20" s="56">
        <f t="shared" ref="AF20:AF25" si="7">SUM(AG20*1.25)</f>
        <v>691.25</v>
      </c>
      <c r="AG20" s="61">
        <v>553</v>
      </c>
      <c r="AH20" s="97">
        <v>4.72</v>
      </c>
    </row>
    <row r="21" spans="1:34" ht="20.25" customHeight="1" x14ac:dyDescent="0.4">
      <c r="A21" s="21"/>
      <c r="B21" s="34" t="s">
        <v>21</v>
      </c>
      <c r="C21" s="35"/>
      <c r="D21" s="35"/>
      <c r="E21" s="43" t="s">
        <v>104</v>
      </c>
      <c r="F21" s="37" t="s">
        <v>20</v>
      </c>
      <c r="G21" s="38"/>
      <c r="H21" s="38"/>
      <c r="I21" s="38"/>
      <c r="J21" s="39"/>
      <c r="K21" s="40"/>
      <c r="L21" s="41"/>
      <c r="M21" s="42"/>
      <c r="N21" s="42"/>
      <c r="O21" s="42"/>
      <c r="P21" s="42"/>
      <c r="Q21" s="42">
        <v>90200</v>
      </c>
      <c r="R21" s="42">
        <f>ROUND(Q21*1.05,0)</f>
        <v>94710</v>
      </c>
      <c r="S21" s="42">
        <f>ROUND(R21*1.04,0)</f>
        <v>98498</v>
      </c>
      <c r="T21" s="42">
        <f>ROUND(S21*1.05,0)</f>
        <v>103423</v>
      </c>
      <c r="U21" s="42">
        <f>ROUND(T21*1.1*0.97,0)</f>
        <v>110352</v>
      </c>
      <c r="V21" s="42">
        <f>ROUND(U21*1.05,0)</f>
        <v>115870</v>
      </c>
      <c r="W21" s="42"/>
      <c r="X21" s="42">
        <f>V21</f>
        <v>115870</v>
      </c>
      <c r="Y21" s="42"/>
      <c r="Z21" s="42">
        <f>ROUND(X21,0)</f>
        <v>115870</v>
      </c>
      <c r="AA21" s="42">
        <f>ROUND(Z21/1000,2)</f>
        <v>115.87</v>
      </c>
      <c r="AB21" s="42"/>
      <c r="AC21" s="57">
        <f t="shared" si="4"/>
        <v>811.80000000000007</v>
      </c>
      <c r="AD21" s="57">
        <f t="shared" si="5"/>
        <v>848.69999999999993</v>
      </c>
      <c r="AE21" s="57">
        <f t="shared" si="6"/>
        <v>885.6</v>
      </c>
      <c r="AF21" s="57">
        <f t="shared" si="7"/>
        <v>922.5</v>
      </c>
      <c r="AG21" s="58">
        <v>738</v>
      </c>
      <c r="AH21" s="97">
        <v>6.3</v>
      </c>
    </row>
    <row r="22" spans="1:34" ht="16.5" customHeight="1" x14ac:dyDescent="0.3">
      <c r="A22" s="59" t="s">
        <v>107</v>
      </c>
      <c r="B22" s="34" t="s">
        <v>21</v>
      </c>
      <c r="C22" s="35"/>
      <c r="D22" s="35"/>
      <c r="E22" s="43" t="s">
        <v>106</v>
      </c>
      <c r="F22" s="37" t="s">
        <v>20</v>
      </c>
      <c r="G22" s="38"/>
      <c r="H22" s="38"/>
      <c r="I22" s="38"/>
      <c r="J22" s="39"/>
      <c r="K22" s="40"/>
      <c r="L22" s="41"/>
      <c r="M22" s="42"/>
      <c r="N22" s="42"/>
      <c r="O22" s="42"/>
      <c r="P22" s="42"/>
      <c r="Q22" s="42">
        <v>90200</v>
      </c>
      <c r="R22" s="42">
        <f>ROUND(Q22*1.05,0)</f>
        <v>94710</v>
      </c>
      <c r="S22" s="42">
        <f>ROUND(R22*1.04,0)</f>
        <v>98498</v>
      </c>
      <c r="T22" s="42">
        <f>ROUND(S22*1.05,0)</f>
        <v>103423</v>
      </c>
      <c r="U22" s="42">
        <f>ROUND(T22*1.1*0.97,0)</f>
        <v>110352</v>
      </c>
      <c r="V22" s="42">
        <f>ROUND(U22*1.05,0)</f>
        <v>115870</v>
      </c>
      <c r="W22" s="42"/>
      <c r="X22" s="42">
        <f>V22</f>
        <v>115870</v>
      </c>
      <c r="Y22" s="42"/>
      <c r="Z22" s="42">
        <f>ROUND(X22,0)</f>
        <v>115870</v>
      </c>
      <c r="AA22" s="42">
        <f>ROUND(Z22/1000,2)</f>
        <v>115.87</v>
      </c>
      <c r="AB22" s="42"/>
      <c r="AC22" s="57">
        <f t="shared" si="4"/>
        <v>1216.6000000000001</v>
      </c>
      <c r="AD22" s="57">
        <f t="shared" si="5"/>
        <v>1271.8999999999999</v>
      </c>
      <c r="AE22" s="57">
        <f t="shared" si="6"/>
        <v>1327.2</v>
      </c>
      <c r="AF22" s="57">
        <f t="shared" si="7"/>
        <v>1382.5</v>
      </c>
      <c r="AG22" s="58">
        <v>1106</v>
      </c>
      <c r="AH22" s="97">
        <v>9.4499999999999993</v>
      </c>
    </row>
    <row r="23" spans="1:34" ht="16.5" customHeight="1" x14ac:dyDescent="0.3">
      <c r="B23" s="34" t="s">
        <v>21</v>
      </c>
      <c r="C23" s="35"/>
      <c r="D23" s="35"/>
      <c r="E23" s="43" t="s">
        <v>8</v>
      </c>
      <c r="F23" s="37" t="s">
        <v>20</v>
      </c>
      <c r="G23" s="37"/>
      <c r="H23" s="37"/>
      <c r="I23" s="37"/>
      <c r="J23" s="39"/>
      <c r="K23" s="40"/>
      <c r="L23" s="41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57">
        <f t="shared" si="4"/>
        <v>1524.6000000000001</v>
      </c>
      <c r="AD23" s="57">
        <f t="shared" si="5"/>
        <v>1593.8999999999999</v>
      </c>
      <c r="AE23" s="57">
        <f t="shared" si="6"/>
        <v>1663.2</v>
      </c>
      <c r="AF23" s="57">
        <f t="shared" si="7"/>
        <v>1732.5</v>
      </c>
      <c r="AG23" s="58">
        <v>1386</v>
      </c>
      <c r="AH23" s="97">
        <v>12.6</v>
      </c>
    </row>
    <row r="24" spans="1:34" ht="16.5" customHeight="1" x14ac:dyDescent="0.3">
      <c r="A24" s="44"/>
      <c r="B24" s="34" t="s">
        <v>21</v>
      </c>
      <c r="C24" s="35"/>
      <c r="D24" s="35"/>
      <c r="E24" s="43" t="s">
        <v>9</v>
      </c>
      <c r="F24" s="37" t="s">
        <v>20</v>
      </c>
      <c r="G24" s="37"/>
      <c r="H24" s="37"/>
      <c r="I24" s="37"/>
      <c r="J24" s="39"/>
      <c r="K24" s="40"/>
      <c r="L24" s="41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57">
        <f t="shared" si="4"/>
        <v>2286.9</v>
      </c>
      <c r="AD24" s="57">
        <f t="shared" si="5"/>
        <v>2390.85</v>
      </c>
      <c r="AE24" s="57">
        <f t="shared" si="6"/>
        <v>2494.7999999999997</v>
      </c>
      <c r="AF24" s="57">
        <f t="shared" si="7"/>
        <v>2598.75</v>
      </c>
      <c r="AG24" s="58">
        <v>2079</v>
      </c>
      <c r="AH24" s="97">
        <v>18.899999999999999</v>
      </c>
    </row>
    <row r="25" spans="1:34" ht="16.5" customHeight="1" x14ac:dyDescent="0.3">
      <c r="A25" s="44"/>
      <c r="B25" s="34" t="s">
        <v>21</v>
      </c>
      <c r="C25" s="35"/>
      <c r="D25" s="35"/>
      <c r="E25" s="43" t="s">
        <v>11</v>
      </c>
      <c r="F25" s="37" t="s">
        <v>20</v>
      </c>
      <c r="G25" s="37"/>
      <c r="H25" s="37"/>
      <c r="I25" s="37"/>
      <c r="J25" s="39"/>
      <c r="K25" s="40"/>
      <c r="L25" s="41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57">
        <f t="shared" si="4"/>
        <v>3049.2000000000003</v>
      </c>
      <c r="AD25" s="57">
        <f t="shared" si="5"/>
        <v>3187.7999999999997</v>
      </c>
      <c r="AE25" s="57">
        <f t="shared" si="6"/>
        <v>3326.4</v>
      </c>
      <c r="AF25" s="57">
        <f t="shared" si="7"/>
        <v>3465</v>
      </c>
      <c r="AG25" s="58">
        <v>2772</v>
      </c>
      <c r="AH25" s="97">
        <v>25.2</v>
      </c>
    </row>
    <row r="26" spans="1:34" ht="16.5" customHeight="1" x14ac:dyDescent="0.3">
      <c r="A26" s="80"/>
      <c r="B26" s="64"/>
      <c r="C26" s="65"/>
      <c r="D26" s="65"/>
      <c r="E26" s="81"/>
      <c r="F26" s="67"/>
      <c r="G26" s="67"/>
      <c r="H26" s="67"/>
      <c r="I26" s="67"/>
      <c r="J26" s="68"/>
      <c r="K26" s="69"/>
      <c r="L26" s="69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1"/>
      <c r="AD26" s="71"/>
      <c r="AE26" s="71"/>
      <c r="AF26" s="71"/>
      <c r="AG26" s="71"/>
      <c r="AH26" s="103"/>
    </row>
    <row r="27" spans="1:34" ht="16.5" customHeight="1" x14ac:dyDescent="0.4">
      <c r="A27" s="21" t="s">
        <v>31</v>
      </c>
      <c r="B27" s="25" t="s">
        <v>32</v>
      </c>
      <c r="C27" s="26"/>
      <c r="D27" s="26"/>
      <c r="E27" s="27" t="s">
        <v>16</v>
      </c>
      <c r="F27" s="28" t="s">
        <v>20</v>
      </c>
      <c r="G27" s="29"/>
      <c r="H27" s="29"/>
      <c r="I27" s="29"/>
      <c r="J27" s="30"/>
      <c r="K27" s="31"/>
      <c r="L27" s="32"/>
      <c r="M27" s="33"/>
      <c r="N27" s="33"/>
      <c r="O27" s="33"/>
      <c r="P27" s="33"/>
      <c r="Q27" s="33">
        <v>122402</v>
      </c>
      <c r="R27" s="33">
        <f>ROUND(Q27*1.05,0)</f>
        <v>128522</v>
      </c>
      <c r="S27" s="33">
        <f>ROUND(R27*1.04,0)</f>
        <v>133663</v>
      </c>
      <c r="T27" s="33">
        <f>ROUND(S27*1.05,0)</f>
        <v>140346</v>
      </c>
      <c r="U27" s="33">
        <f>ROUND(T27*1.1*0.97,0)</f>
        <v>149749</v>
      </c>
      <c r="V27" s="33">
        <f>ROUND(U27*1.05,0)</f>
        <v>157236</v>
      </c>
      <c r="W27" s="33"/>
      <c r="X27" s="33">
        <f>V27</f>
        <v>157236</v>
      </c>
      <c r="Y27" s="33"/>
      <c r="Z27" s="33">
        <f>ROUND(X27,0)</f>
        <v>157236</v>
      </c>
      <c r="AA27" s="33">
        <f>ROUND(Z27/1000,2)</f>
        <v>157.24</v>
      </c>
      <c r="AB27" s="33"/>
      <c r="AC27" s="56">
        <f t="shared" ref="AC27:AC33" si="8">SUM(AG27*1.1)</f>
        <v>661.1</v>
      </c>
      <c r="AD27" s="56">
        <f t="shared" ref="AD27:AD33" si="9">SUM(AG27*1.15)</f>
        <v>691.15</v>
      </c>
      <c r="AE27" s="56">
        <f t="shared" ref="AE27:AE33" si="10">SUM(AG27*1.2)</f>
        <v>721.19999999999993</v>
      </c>
      <c r="AF27" s="56">
        <f t="shared" ref="AF27:AF33" si="11">SUM(AG27*1.25)</f>
        <v>751.25</v>
      </c>
      <c r="AG27" s="61">
        <v>601</v>
      </c>
      <c r="AH27" s="97">
        <v>4.72</v>
      </c>
    </row>
    <row r="28" spans="1:34" ht="16.5" customHeight="1" x14ac:dyDescent="0.3">
      <c r="A28" s="59" t="s">
        <v>105</v>
      </c>
      <c r="B28" s="34" t="s">
        <v>21</v>
      </c>
      <c r="C28" s="35"/>
      <c r="D28" s="35"/>
      <c r="E28" s="43" t="s">
        <v>104</v>
      </c>
      <c r="F28" s="37" t="s">
        <v>20</v>
      </c>
      <c r="G28" s="38"/>
      <c r="H28" s="38"/>
      <c r="I28" s="38"/>
      <c r="J28" s="39"/>
      <c r="K28" s="40"/>
      <c r="L28" s="41"/>
      <c r="M28" s="42"/>
      <c r="N28" s="42"/>
      <c r="O28" s="42"/>
      <c r="P28" s="42"/>
      <c r="Q28" s="42">
        <v>90200</v>
      </c>
      <c r="R28" s="42">
        <f>ROUND(Q28*1.05,0)</f>
        <v>94710</v>
      </c>
      <c r="S28" s="42">
        <f>ROUND(R28*1.04,0)</f>
        <v>98498</v>
      </c>
      <c r="T28" s="42">
        <f>ROUND(S28*1.05,0)</f>
        <v>103423</v>
      </c>
      <c r="U28" s="42">
        <f>ROUND(T28*1.1*0.97,0)</f>
        <v>110352</v>
      </c>
      <c r="V28" s="42">
        <f>ROUND(U28*1.05,0)</f>
        <v>115870</v>
      </c>
      <c r="W28" s="42"/>
      <c r="X28" s="42">
        <f>V28</f>
        <v>115870</v>
      </c>
      <c r="Y28" s="42"/>
      <c r="Z28" s="42">
        <f>ROUND(X28,0)</f>
        <v>115870</v>
      </c>
      <c r="AA28" s="42">
        <f>ROUND(Z28/1000,2)</f>
        <v>115.87</v>
      </c>
      <c r="AB28" s="42"/>
      <c r="AC28" s="57">
        <f t="shared" si="8"/>
        <v>880.00000000000011</v>
      </c>
      <c r="AD28" s="57">
        <f t="shared" si="9"/>
        <v>919.99999999999989</v>
      </c>
      <c r="AE28" s="57">
        <f t="shared" si="10"/>
        <v>960</v>
      </c>
      <c r="AF28" s="57">
        <f t="shared" si="11"/>
        <v>1000</v>
      </c>
      <c r="AG28" s="58">
        <v>800</v>
      </c>
      <c r="AH28" s="97">
        <v>6.3</v>
      </c>
    </row>
    <row r="29" spans="1:34" ht="16.5" customHeight="1" x14ac:dyDescent="0.3">
      <c r="B29" s="34" t="s">
        <v>21</v>
      </c>
      <c r="C29" s="35"/>
      <c r="D29" s="35"/>
      <c r="E29" s="43" t="s">
        <v>8</v>
      </c>
      <c r="F29" s="37" t="s">
        <v>20</v>
      </c>
      <c r="G29" s="37"/>
      <c r="H29" s="37"/>
      <c r="I29" s="37"/>
      <c r="J29" s="39"/>
      <c r="K29" s="40"/>
      <c r="L29" s="41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57">
        <f t="shared" si="8"/>
        <v>1677.5000000000002</v>
      </c>
      <c r="AD29" s="57">
        <f t="shared" si="9"/>
        <v>1753.7499999999998</v>
      </c>
      <c r="AE29" s="57">
        <f t="shared" si="10"/>
        <v>1830</v>
      </c>
      <c r="AF29" s="57">
        <f t="shared" si="11"/>
        <v>1906.25</v>
      </c>
      <c r="AG29" s="58">
        <v>1525</v>
      </c>
      <c r="AH29" s="97">
        <v>12.6</v>
      </c>
    </row>
    <row r="30" spans="1:34" ht="16.5" customHeight="1" x14ac:dyDescent="0.3">
      <c r="A30" s="1" t="s">
        <v>103</v>
      </c>
      <c r="B30" s="34" t="s">
        <v>21</v>
      </c>
      <c r="C30" s="35"/>
      <c r="D30" s="35"/>
      <c r="E30" s="43" t="s">
        <v>9</v>
      </c>
      <c r="F30" s="37" t="s">
        <v>20</v>
      </c>
      <c r="G30" s="37"/>
      <c r="H30" s="37"/>
      <c r="I30" s="37"/>
      <c r="J30" s="39"/>
      <c r="K30" s="40"/>
      <c r="L30" s="41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57">
        <f t="shared" si="8"/>
        <v>2514.6000000000004</v>
      </c>
      <c r="AD30" s="57">
        <f t="shared" si="9"/>
        <v>2628.8999999999996</v>
      </c>
      <c r="AE30" s="57">
        <f t="shared" si="10"/>
        <v>2743.2</v>
      </c>
      <c r="AF30" s="57">
        <f t="shared" si="11"/>
        <v>2857.5</v>
      </c>
      <c r="AG30" s="58">
        <v>2286</v>
      </c>
      <c r="AH30" s="97">
        <v>18.899999999999999</v>
      </c>
    </row>
    <row r="31" spans="1:34" ht="16.5" customHeight="1" x14ac:dyDescent="0.3">
      <c r="A31" s="1" t="s">
        <v>102</v>
      </c>
      <c r="B31" s="34" t="s">
        <v>21</v>
      </c>
      <c r="C31" s="35"/>
      <c r="D31" s="35"/>
      <c r="E31" s="43" t="s">
        <v>11</v>
      </c>
      <c r="F31" s="37" t="s">
        <v>20</v>
      </c>
      <c r="G31" s="37"/>
      <c r="H31" s="37"/>
      <c r="I31" s="37"/>
      <c r="J31" s="39"/>
      <c r="K31" s="40"/>
      <c r="L31" s="41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57">
        <f t="shared" si="8"/>
        <v>3353.9</v>
      </c>
      <c r="AD31" s="57">
        <f t="shared" si="9"/>
        <v>3506.35</v>
      </c>
      <c r="AE31" s="57">
        <f t="shared" si="10"/>
        <v>3658.7999999999997</v>
      </c>
      <c r="AF31" s="57">
        <f t="shared" si="11"/>
        <v>3811.25</v>
      </c>
      <c r="AG31" s="58">
        <v>3049</v>
      </c>
      <c r="AH31" s="97">
        <v>25.2</v>
      </c>
    </row>
    <row r="32" spans="1:34" ht="20.25" customHeight="1" x14ac:dyDescent="0.3">
      <c r="A32" s="1" t="s">
        <v>101</v>
      </c>
      <c r="B32" s="34" t="s">
        <v>21</v>
      </c>
      <c r="C32" s="35"/>
      <c r="D32" s="35"/>
      <c r="E32" s="43" t="s">
        <v>12</v>
      </c>
      <c r="F32" s="37" t="s">
        <v>20</v>
      </c>
      <c r="G32" s="37"/>
      <c r="H32" s="37"/>
      <c r="I32" s="37"/>
      <c r="J32" s="39"/>
      <c r="K32" s="40"/>
      <c r="L32" s="41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57">
        <f t="shared" si="8"/>
        <v>4193.2000000000007</v>
      </c>
      <c r="AD32" s="57">
        <f t="shared" si="9"/>
        <v>4383.7999999999993</v>
      </c>
      <c r="AE32" s="57">
        <f t="shared" si="10"/>
        <v>4574.3999999999996</v>
      </c>
      <c r="AF32" s="57">
        <f t="shared" si="11"/>
        <v>4765</v>
      </c>
      <c r="AG32" s="58">
        <v>3812</v>
      </c>
      <c r="AH32" s="97">
        <v>31.5</v>
      </c>
    </row>
    <row r="33" spans="1:34" ht="16.5" customHeight="1" x14ac:dyDescent="0.3">
      <c r="A33" s="45"/>
      <c r="B33" s="34" t="s">
        <v>21</v>
      </c>
      <c r="C33" s="35"/>
      <c r="D33" s="35"/>
      <c r="E33" s="43" t="s">
        <v>13</v>
      </c>
      <c r="F33" s="37" t="s">
        <v>20</v>
      </c>
      <c r="G33" s="37"/>
      <c r="H33" s="37"/>
      <c r="I33" s="37"/>
      <c r="J33" s="39"/>
      <c r="K33" s="40"/>
      <c r="L33" s="41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57">
        <f t="shared" si="8"/>
        <v>5031.4000000000005</v>
      </c>
      <c r="AD33" s="57">
        <f t="shared" si="9"/>
        <v>5260.0999999999995</v>
      </c>
      <c r="AE33" s="57">
        <f t="shared" si="10"/>
        <v>5488.8</v>
      </c>
      <c r="AF33" s="57">
        <f t="shared" si="11"/>
        <v>5717.5</v>
      </c>
      <c r="AG33" s="58">
        <v>4574</v>
      </c>
      <c r="AH33" s="97">
        <v>37.799999999999997</v>
      </c>
    </row>
    <row r="34" spans="1:34" ht="17.25" x14ac:dyDescent="0.3">
      <c r="A34" s="107"/>
      <c r="B34" s="107"/>
      <c r="C34" s="108"/>
      <c r="D34" s="108"/>
      <c r="E34" s="109"/>
      <c r="F34" s="109"/>
      <c r="G34" s="109"/>
      <c r="H34" s="109"/>
      <c r="I34" s="109"/>
      <c r="J34" s="110"/>
      <c r="K34" s="111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12"/>
      <c r="AD34" s="112"/>
      <c r="AE34" s="112"/>
      <c r="AF34" s="112"/>
      <c r="AG34" s="112"/>
      <c r="AH34" s="113"/>
    </row>
    <row r="35" spans="1:34" ht="15" x14ac:dyDescent="0.25">
      <c r="A35" s="381" t="s">
        <v>27</v>
      </c>
      <c r="B35" s="538"/>
      <c r="C35" s="538"/>
      <c r="D35" s="538"/>
      <c r="E35" s="538"/>
      <c r="F35" s="538"/>
      <c r="G35" s="538"/>
      <c r="H35" s="538"/>
      <c r="I35" s="538"/>
      <c r="J35" s="538"/>
      <c r="K35" s="538"/>
      <c r="L35" s="538"/>
      <c r="M35" s="538"/>
      <c r="N35" s="538"/>
      <c r="O35" s="538"/>
      <c r="P35" s="538"/>
      <c r="Q35" s="538"/>
      <c r="R35" s="538"/>
      <c r="S35" s="538"/>
      <c r="T35" s="538"/>
      <c r="U35" s="538"/>
      <c r="V35" s="538"/>
      <c r="W35" s="538"/>
      <c r="X35" s="538"/>
      <c r="Y35" s="538"/>
      <c r="Z35" s="538"/>
      <c r="AA35" s="538"/>
      <c r="AB35" s="538"/>
      <c r="AC35" s="538"/>
      <c r="AD35" s="538"/>
      <c r="AE35" s="538"/>
      <c r="AF35" s="538"/>
      <c r="AG35" s="538"/>
      <c r="AH35" s="539"/>
    </row>
    <row r="36" spans="1:34" ht="15" x14ac:dyDescent="0.25">
      <c r="A36" s="381" t="s">
        <v>28</v>
      </c>
      <c r="B36" s="538"/>
      <c r="C36" s="538"/>
      <c r="D36" s="538"/>
      <c r="E36" s="538"/>
      <c r="F36" s="538"/>
      <c r="G36" s="538"/>
      <c r="H36" s="538"/>
      <c r="I36" s="538"/>
      <c r="J36" s="538"/>
      <c r="K36" s="538"/>
      <c r="L36" s="538"/>
      <c r="M36" s="538"/>
      <c r="N36" s="538"/>
      <c r="O36" s="538"/>
      <c r="P36" s="538"/>
      <c r="Q36" s="538"/>
      <c r="R36" s="538"/>
      <c r="S36" s="538"/>
      <c r="T36" s="538"/>
      <c r="U36" s="538"/>
      <c r="V36" s="538"/>
      <c r="W36" s="538"/>
      <c r="X36" s="538"/>
      <c r="Y36" s="538"/>
      <c r="Z36" s="538"/>
      <c r="AA36" s="538"/>
      <c r="AB36" s="538"/>
      <c r="AC36" s="538"/>
      <c r="AD36" s="538"/>
      <c r="AE36" s="538"/>
      <c r="AF36" s="538"/>
      <c r="AG36" s="538"/>
      <c r="AH36" s="119"/>
    </row>
    <row r="37" spans="1:34" ht="13.5" x14ac:dyDescent="0.25">
      <c r="A37" s="534" t="s">
        <v>145</v>
      </c>
      <c r="B37" s="535"/>
      <c r="C37" s="535"/>
      <c r="D37" s="535"/>
      <c r="E37" s="535"/>
      <c r="F37" s="535"/>
      <c r="G37" s="535"/>
      <c r="H37" s="535"/>
      <c r="I37" s="535"/>
      <c r="J37" s="535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/>
      <c r="AA37" s="535"/>
      <c r="AB37" s="535"/>
      <c r="AC37" s="535"/>
      <c r="AD37" s="535"/>
      <c r="AE37" s="535"/>
      <c r="AF37" s="535"/>
      <c r="AG37" s="535"/>
      <c r="AH37" s="535"/>
    </row>
    <row r="38" spans="1:34" ht="15" x14ac:dyDescent="0.3">
      <c r="A38" s="543" t="s">
        <v>136</v>
      </c>
      <c r="B38" s="535"/>
      <c r="C38" s="535"/>
      <c r="D38" s="535"/>
      <c r="E38" s="535"/>
      <c r="F38" s="535"/>
      <c r="G38" s="535"/>
      <c r="H38" s="535"/>
      <c r="I38" s="535"/>
      <c r="J38" s="535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/>
      <c r="AA38" s="535"/>
      <c r="AB38" s="535"/>
      <c r="AC38" s="535"/>
      <c r="AD38" s="535"/>
      <c r="AE38" s="535"/>
      <c r="AF38" s="535"/>
      <c r="AG38" s="535"/>
      <c r="AH38" s="535"/>
    </row>
    <row r="39" spans="1:34" ht="16.5" x14ac:dyDescent="0.3">
      <c r="A39" s="8"/>
      <c r="B39" s="8"/>
      <c r="C39" s="9"/>
      <c r="D39" s="9"/>
      <c r="E39" s="7"/>
      <c r="F39" s="7"/>
      <c r="G39" s="7"/>
      <c r="H39" s="7"/>
      <c r="I39" s="7"/>
      <c r="J39" s="18"/>
      <c r="K39" s="20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34" ht="16.5" x14ac:dyDescent="0.3">
      <c r="A40" s="8"/>
      <c r="B40" s="8"/>
      <c r="C40" s="9"/>
      <c r="D40" s="9"/>
      <c r="E40" s="7"/>
      <c r="F40" s="7"/>
      <c r="G40" s="7"/>
      <c r="H40" s="7"/>
      <c r="I40" s="7"/>
      <c r="J40" s="18"/>
      <c r="K40" s="20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34" ht="16.5" x14ac:dyDescent="0.3">
      <c r="A41" s="8"/>
      <c r="B41" s="8"/>
      <c r="C41" s="9"/>
      <c r="D41" s="9"/>
      <c r="E41" s="7"/>
      <c r="F41" s="7"/>
      <c r="G41" s="7"/>
      <c r="H41" s="7"/>
      <c r="I41" s="7"/>
      <c r="J41" s="18"/>
      <c r="K41" s="20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34" ht="16.5" x14ac:dyDescent="0.3">
      <c r="A42" s="8"/>
      <c r="B42" s="8"/>
      <c r="C42" s="9"/>
      <c r="D42" s="9"/>
      <c r="E42" s="7"/>
      <c r="F42" s="7"/>
      <c r="G42" s="7"/>
      <c r="H42" s="7"/>
      <c r="I42" s="7"/>
      <c r="J42" s="18"/>
      <c r="K42" s="20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34" ht="16.5" x14ac:dyDescent="0.3">
      <c r="A43" s="8"/>
      <c r="B43" s="8"/>
      <c r="C43" s="9"/>
      <c r="D43" s="9"/>
      <c r="E43" s="7"/>
      <c r="F43" s="7"/>
      <c r="G43" s="7"/>
      <c r="H43" s="7"/>
      <c r="I43" s="7"/>
      <c r="J43" s="18"/>
      <c r="K43" s="20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34" ht="16.5" x14ac:dyDescent="0.3">
      <c r="A44" s="8"/>
      <c r="B44" s="8"/>
      <c r="C44" s="9"/>
      <c r="D44" s="9"/>
      <c r="E44" s="7"/>
      <c r="F44" s="7"/>
      <c r="G44" s="7"/>
      <c r="H44" s="7"/>
      <c r="I44" s="7"/>
      <c r="J44" s="18"/>
      <c r="K44" s="20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34" ht="16.5" x14ac:dyDescent="0.3">
      <c r="A45" s="8"/>
      <c r="B45" s="8"/>
      <c r="C45" s="9"/>
      <c r="D45" s="9"/>
      <c r="E45" s="7"/>
      <c r="F45" s="7"/>
      <c r="G45" s="7"/>
      <c r="H45" s="7"/>
      <c r="I45" s="7"/>
      <c r="J45" s="18"/>
      <c r="K45" s="20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34" ht="16.5" x14ac:dyDescent="0.3">
      <c r="A46" s="8"/>
      <c r="B46" s="8"/>
      <c r="C46" s="9"/>
      <c r="D46" s="9"/>
      <c r="E46" s="7"/>
      <c r="F46" s="7"/>
      <c r="G46" s="7"/>
      <c r="H46" s="7"/>
      <c r="I46" s="7"/>
      <c r="J46" s="18"/>
      <c r="K46" s="20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34" ht="16.5" x14ac:dyDescent="0.3">
      <c r="A47" s="8"/>
      <c r="B47" s="8"/>
      <c r="C47" s="9"/>
      <c r="D47" s="9"/>
      <c r="E47" s="7"/>
      <c r="F47" s="7"/>
      <c r="G47" s="7"/>
      <c r="H47" s="7"/>
      <c r="I47" s="7"/>
      <c r="J47" s="18"/>
      <c r="K47" s="20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34" ht="16.5" x14ac:dyDescent="0.3">
      <c r="A48" s="8"/>
      <c r="B48" s="8"/>
      <c r="C48" s="9"/>
      <c r="D48" s="9"/>
      <c r="E48" s="7"/>
      <c r="F48" s="7"/>
      <c r="G48" s="7"/>
      <c r="H48" s="7"/>
      <c r="I48" s="7"/>
      <c r="J48" s="18"/>
      <c r="K48" s="20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6.5" x14ac:dyDescent="0.3">
      <c r="A49" s="8"/>
      <c r="B49" s="8"/>
      <c r="C49" s="9"/>
      <c r="D49" s="9"/>
      <c r="E49" s="7"/>
      <c r="F49" s="7"/>
      <c r="G49" s="7"/>
      <c r="H49" s="7"/>
      <c r="I49" s="7"/>
      <c r="J49" s="18"/>
      <c r="K49" s="20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6.5" x14ac:dyDescent="0.3">
      <c r="A50" s="8"/>
      <c r="B50" s="8"/>
      <c r="C50" s="9"/>
      <c r="D50" s="9"/>
      <c r="E50" s="7"/>
      <c r="F50" s="7"/>
      <c r="G50" s="7"/>
      <c r="H50" s="7"/>
      <c r="I50" s="7"/>
      <c r="J50" s="18"/>
      <c r="K50" s="20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6.5" x14ac:dyDescent="0.3">
      <c r="A51" s="8"/>
      <c r="B51" s="8"/>
      <c r="C51" s="9"/>
      <c r="D51" s="9"/>
      <c r="E51" s="7"/>
      <c r="F51" s="7"/>
      <c r="G51" s="7"/>
      <c r="H51" s="7"/>
      <c r="I51" s="7"/>
      <c r="J51" s="18"/>
      <c r="K51" s="20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6.5" x14ac:dyDescent="0.3">
      <c r="A52" s="8"/>
      <c r="B52" s="8"/>
      <c r="C52" s="9"/>
      <c r="D52" s="9"/>
      <c r="E52" s="7"/>
      <c r="F52" s="7"/>
      <c r="G52" s="7"/>
      <c r="H52" s="7"/>
      <c r="I52" s="7"/>
      <c r="J52" s="18"/>
      <c r="K52" s="20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6.5" x14ac:dyDescent="0.3">
      <c r="A53" s="8"/>
      <c r="B53" s="8"/>
      <c r="C53" s="9"/>
      <c r="D53" s="9"/>
      <c r="E53" s="7"/>
      <c r="F53" s="7"/>
      <c r="G53" s="7"/>
      <c r="H53" s="7"/>
      <c r="I53" s="7"/>
      <c r="J53" s="18"/>
      <c r="K53" s="20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x14ac:dyDescent="0.25">
      <c r="K54" s="5"/>
    </row>
    <row r="55" spans="1:28" x14ac:dyDescent="0.25">
      <c r="K55" s="5"/>
    </row>
    <row r="56" spans="1:28" x14ac:dyDescent="0.25">
      <c r="K56" s="5"/>
    </row>
    <row r="57" spans="1:28" x14ac:dyDescent="0.25">
      <c r="K57" s="5"/>
    </row>
    <row r="58" spans="1:28" x14ac:dyDescent="0.25">
      <c r="K58" s="5"/>
    </row>
    <row r="59" spans="1:28" x14ac:dyDescent="0.25">
      <c r="K59" s="5"/>
    </row>
    <row r="60" spans="1:28" x14ac:dyDescent="0.25">
      <c r="K60" s="5"/>
    </row>
    <row r="61" spans="1:28" x14ac:dyDescent="0.25">
      <c r="K61" s="5"/>
    </row>
    <row r="62" spans="1:28" x14ac:dyDescent="0.25">
      <c r="K62" s="5"/>
    </row>
    <row r="63" spans="1:28" x14ac:dyDescent="0.25">
      <c r="K63" s="5"/>
    </row>
    <row r="64" spans="1:28" ht="15" x14ac:dyDescent="0.2">
      <c r="A64"/>
      <c r="B64"/>
      <c r="C64"/>
      <c r="D64"/>
      <c r="J64"/>
      <c r="K64" s="5"/>
    </row>
    <row r="65" spans="1:11" ht="15" x14ac:dyDescent="0.2">
      <c r="A65"/>
      <c r="B65"/>
      <c r="C65"/>
      <c r="D65"/>
      <c r="J65"/>
      <c r="K65" s="5"/>
    </row>
    <row r="66" spans="1:11" ht="15" x14ac:dyDescent="0.2">
      <c r="A66"/>
      <c r="B66"/>
      <c r="C66"/>
      <c r="D66"/>
      <c r="J66"/>
      <c r="K66" s="5"/>
    </row>
    <row r="67" spans="1:11" ht="15" x14ac:dyDescent="0.2">
      <c r="A67"/>
      <c r="B67"/>
      <c r="C67"/>
      <c r="D67"/>
      <c r="J67"/>
      <c r="K67" s="5"/>
    </row>
    <row r="68" spans="1:11" ht="15" x14ac:dyDescent="0.2">
      <c r="A68"/>
      <c r="B68"/>
      <c r="C68"/>
      <c r="D68"/>
      <c r="J68"/>
      <c r="K68" s="5"/>
    </row>
    <row r="69" spans="1:11" ht="15" x14ac:dyDescent="0.2">
      <c r="A69"/>
      <c r="B69"/>
      <c r="C69"/>
      <c r="D69"/>
      <c r="J69"/>
      <c r="K69" s="5"/>
    </row>
    <row r="70" spans="1:11" ht="15" x14ac:dyDescent="0.2">
      <c r="A70"/>
      <c r="B70"/>
      <c r="C70"/>
      <c r="D70"/>
      <c r="J70"/>
      <c r="K70" s="5"/>
    </row>
    <row r="71" spans="1:11" ht="15" x14ac:dyDescent="0.2">
      <c r="A71"/>
      <c r="B71"/>
      <c r="C71"/>
      <c r="D71"/>
      <c r="J71"/>
      <c r="K71" s="5"/>
    </row>
    <row r="72" spans="1:11" ht="15" x14ac:dyDescent="0.2">
      <c r="A72"/>
      <c r="B72"/>
      <c r="C72"/>
      <c r="D72"/>
      <c r="J72"/>
      <c r="K72" s="5"/>
    </row>
    <row r="73" spans="1:11" ht="15" x14ac:dyDescent="0.2">
      <c r="A73"/>
      <c r="B73"/>
      <c r="C73"/>
      <c r="D73"/>
      <c r="J73"/>
      <c r="K73" s="5"/>
    </row>
    <row r="74" spans="1:11" ht="15" x14ac:dyDescent="0.2">
      <c r="A74"/>
      <c r="B74"/>
      <c r="C74"/>
      <c r="D74"/>
      <c r="J74"/>
      <c r="K74" s="5"/>
    </row>
    <row r="75" spans="1:11" ht="15" x14ac:dyDescent="0.2">
      <c r="A75"/>
      <c r="B75"/>
      <c r="C75"/>
      <c r="D75"/>
      <c r="J75"/>
      <c r="K75" s="5"/>
    </row>
    <row r="76" spans="1:11" ht="15" x14ac:dyDescent="0.2">
      <c r="A76"/>
      <c r="B76"/>
      <c r="C76"/>
      <c r="D76"/>
      <c r="J76"/>
      <c r="K76" s="5"/>
    </row>
    <row r="77" spans="1:11" ht="15" x14ac:dyDescent="0.2">
      <c r="A77"/>
      <c r="B77"/>
      <c r="C77"/>
      <c r="D77"/>
      <c r="J77"/>
      <c r="K77" s="5"/>
    </row>
    <row r="78" spans="1:11" ht="15" x14ac:dyDescent="0.2">
      <c r="A78"/>
      <c r="B78"/>
      <c r="C78"/>
      <c r="D78"/>
      <c r="J78"/>
      <c r="K78" s="5"/>
    </row>
    <row r="79" spans="1:11" ht="15" x14ac:dyDescent="0.2">
      <c r="A79"/>
      <c r="B79"/>
      <c r="C79"/>
      <c r="D79"/>
      <c r="J79"/>
      <c r="K79" s="5"/>
    </row>
    <row r="80" spans="1:11" ht="15" x14ac:dyDescent="0.2">
      <c r="A80"/>
      <c r="B80"/>
      <c r="C80"/>
      <c r="D80"/>
      <c r="J80"/>
      <c r="K80" s="5"/>
    </row>
    <row r="81" spans="1:11" ht="15" x14ac:dyDescent="0.2">
      <c r="A81"/>
      <c r="B81"/>
      <c r="C81"/>
      <c r="D81"/>
      <c r="J81"/>
      <c r="K81" s="5"/>
    </row>
    <row r="82" spans="1:11" ht="15" x14ac:dyDescent="0.2">
      <c r="A82"/>
      <c r="B82"/>
      <c r="C82"/>
      <c r="D82"/>
      <c r="J82"/>
      <c r="K82" s="5"/>
    </row>
    <row r="83" spans="1:11" ht="15" x14ac:dyDescent="0.2">
      <c r="A83"/>
      <c r="B83"/>
      <c r="C83"/>
      <c r="D83"/>
      <c r="J83"/>
      <c r="K83" s="5"/>
    </row>
    <row r="84" spans="1:11" ht="15" x14ac:dyDescent="0.2">
      <c r="A84"/>
      <c r="B84"/>
      <c r="C84"/>
      <c r="D84"/>
      <c r="J84"/>
      <c r="K84" s="5"/>
    </row>
    <row r="85" spans="1:11" ht="15" x14ac:dyDescent="0.2">
      <c r="A85"/>
      <c r="B85"/>
      <c r="C85"/>
      <c r="D85"/>
      <c r="J85"/>
      <c r="K85" s="5"/>
    </row>
    <row r="86" spans="1:11" ht="15" x14ac:dyDescent="0.2">
      <c r="A86"/>
      <c r="B86"/>
      <c r="C86"/>
      <c r="D86"/>
      <c r="J86"/>
      <c r="K86" s="5"/>
    </row>
    <row r="87" spans="1:11" ht="15" x14ac:dyDescent="0.2">
      <c r="A87"/>
      <c r="B87"/>
      <c r="C87"/>
      <c r="D87"/>
      <c r="J87"/>
      <c r="K87" s="5"/>
    </row>
    <row r="88" spans="1:11" ht="15" x14ac:dyDescent="0.2">
      <c r="A88"/>
      <c r="B88"/>
      <c r="C88"/>
      <c r="D88"/>
      <c r="J88"/>
      <c r="K88" s="5"/>
    </row>
    <row r="89" spans="1:11" ht="15" x14ac:dyDescent="0.2">
      <c r="A89"/>
      <c r="B89"/>
      <c r="C89"/>
      <c r="D89"/>
      <c r="J89"/>
      <c r="K89" s="5"/>
    </row>
    <row r="90" spans="1:11" ht="15" x14ac:dyDescent="0.2">
      <c r="A90"/>
      <c r="B90"/>
      <c r="C90"/>
      <c r="D90"/>
      <c r="J90"/>
      <c r="K90" s="5"/>
    </row>
    <row r="91" spans="1:11" ht="15" x14ac:dyDescent="0.2">
      <c r="A91"/>
      <c r="B91"/>
      <c r="C91"/>
      <c r="D91"/>
      <c r="J91"/>
      <c r="K91" s="5"/>
    </row>
    <row r="92" spans="1:11" ht="15" x14ac:dyDescent="0.2">
      <c r="A92"/>
      <c r="B92"/>
      <c r="C92"/>
      <c r="D92"/>
      <c r="J92"/>
      <c r="K92" s="5"/>
    </row>
    <row r="93" spans="1:11" ht="15" x14ac:dyDescent="0.2">
      <c r="A93"/>
      <c r="B93"/>
      <c r="C93"/>
      <c r="D93"/>
      <c r="J93"/>
      <c r="K93" s="5"/>
    </row>
    <row r="94" spans="1:11" ht="15" x14ac:dyDescent="0.2">
      <c r="A94"/>
      <c r="B94"/>
      <c r="C94"/>
      <c r="D94"/>
      <c r="J94"/>
      <c r="K94" s="5"/>
    </row>
    <row r="95" spans="1:11" ht="15" x14ac:dyDescent="0.2">
      <c r="A95"/>
      <c r="B95"/>
      <c r="C95"/>
      <c r="D95"/>
      <c r="J95"/>
      <c r="K95" s="5"/>
    </row>
    <row r="96" spans="1:11" ht="15" x14ac:dyDescent="0.2">
      <c r="A96"/>
      <c r="B96"/>
      <c r="C96"/>
      <c r="D96"/>
      <c r="J96"/>
      <c r="K96" s="5"/>
    </row>
    <row r="97" spans="1:11" ht="15" x14ac:dyDescent="0.2">
      <c r="A97"/>
      <c r="B97"/>
      <c r="C97"/>
      <c r="D97"/>
      <c r="J97"/>
      <c r="K97" s="5"/>
    </row>
    <row r="98" spans="1:11" ht="15" x14ac:dyDescent="0.2">
      <c r="A98"/>
      <c r="B98"/>
      <c r="C98"/>
      <c r="D98"/>
      <c r="J98"/>
      <c r="K98" s="5"/>
    </row>
    <row r="99" spans="1:11" ht="15" x14ac:dyDescent="0.2">
      <c r="A99"/>
      <c r="B99"/>
      <c r="C99"/>
      <c r="D99"/>
      <c r="J99"/>
      <c r="K99" s="5"/>
    </row>
    <row r="100" spans="1:11" ht="15" x14ac:dyDescent="0.2">
      <c r="A100"/>
      <c r="B100"/>
      <c r="C100"/>
      <c r="D100"/>
      <c r="J100"/>
      <c r="K100" s="5"/>
    </row>
    <row r="101" spans="1:11" ht="15" x14ac:dyDescent="0.2">
      <c r="A101"/>
      <c r="B101"/>
      <c r="C101"/>
      <c r="D101"/>
      <c r="J101"/>
      <c r="K101" s="5"/>
    </row>
    <row r="102" spans="1:11" ht="15" x14ac:dyDescent="0.2">
      <c r="A102"/>
      <c r="B102"/>
      <c r="C102"/>
      <c r="D102"/>
      <c r="J102"/>
      <c r="K102" s="5"/>
    </row>
    <row r="103" spans="1:11" ht="15" x14ac:dyDescent="0.2">
      <c r="A103"/>
      <c r="B103"/>
      <c r="C103"/>
      <c r="D103"/>
      <c r="J103"/>
      <c r="K103" s="5"/>
    </row>
    <row r="104" spans="1:11" ht="15" x14ac:dyDescent="0.2">
      <c r="A104"/>
      <c r="B104"/>
      <c r="C104"/>
      <c r="D104"/>
      <c r="J104"/>
      <c r="K104" s="5"/>
    </row>
    <row r="105" spans="1:11" ht="15" x14ac:dyDescent="0.2">
      <c r="A105"/>
      <c r="B105"/>
      <c r="C105"/>
      <c r="D105"/>
      <c r="J105"/>
      <c r="K105" s="5"/>
    </row>
    <row r="106" spans="1:11" ht="15" x14ac:dyDescent="0.2">
      <c r="A106"/>
      <c r="B106"/>
      <c r="C106"/>
      <c r="D106"/>
      <c r="J106"/>
      <c r="K106" s="5"/>
    </row>
    <row r="107" spans="1:11" ht="15" x14ac:dyDescent="0.2">
      <c r="A107"/>
      <c r="B107"/>
      <c r="C107"/>
      <c r="D107"/>
      <c r="J107"/>
      <c r="K107" s="5"/>
    </row>
    <row r="108" spans="1:11" ht="15" x14ac:dyDescent="0.2">
      <c r="A108"/>
      <c r="B108"/>
      <c r="C108"/>
      <c r="D108"/>
      <c r="J108"/>
      <c r="K108" s="5"/>
    </row>
    <row r="109" spans="1:11" ht="15" x14ac:dyDescent="0.2">
      <c r="A109"/>
      <c r="B109"/>
      <c r="C109"/>
      <c r="D109"/>
      <c r="J109"/>
      <c r="K109" s="5"/>
    </row>
    <row r="110" spans="1:11" ht="15" x14ac:dyDescent="0.2">
      <c r="A110"/>
      <c r="B110"/>
      <c r="C110"/>
      <c r="D110"/>
      <c r="J110"/>
      <c r="K110" s="5"/>
    </row>
    <row r="111" spans="1:11" ht="15" x14ac:dyDescent="0.2">
      <c r="A111"/>
      <c r="B111"/>
      <c r="C111"/>
      <c r="D111"/>
      <c r="J111"/>
      <c r="K111" s="5"/>
    </row>
    <row r="112" spans="1:11" ht="15" x14ac:dyDescent="0.2">
      <c r="A112"/>
      <c r="B112"/>
      <c r="C112"/>
      <c r="D112"/>
      <c r="J112"/>
      <c r="K112" s="5"/>
    </row>
    <row r="113" spans="1:11" ht="15" x14ac:dyDescent="0.2">
      <c r="A113"/>
      <c r="B113"/>
      <c r="C113"/>
      <c r="D113"/>
      <c r="J113"/>
      <c r="K113" s="5"/>
    </row>
    <row r="114" spans="1:11" ht="15" x14ac:dyDescent="0.2">
      <c r="A114"/>
      <c r="B114"/>
      <c r="C114"/>
      <c r="D114"/>
      <c r="J114"/>
      <c r="K114" s="5"/>
    </row>
    <row r="115" spans="1:11" ht="15" x14ac:dyDescent="0.2">
      <c r="A115"/>
      <c r="B115"/>
      <c r="C115"/>
      <c r="D115"/>
      <c r="J115"/>
      <c r="K115" s="5"/>
    </row>
    <row r="116" spans="1:11" ht="15" x14ac:dyDescent="0.2">
      <c r="A116"/>
      <c r="B116"/>
      <c r="C116"/>
      <c r="D116"/>
      <c r="J116"/>
      <c r="K116" s="5"/>
    </row>
    <row r="117" spans="1:11" ht="15" x14ac:dyDescent="0.2">
      <c r="A117"/>
      <c r="B117"/>
      <c r="C117"/>
      <c r="D117"/>
      <c r="J117"/>
      <c r="K117" s="5"/>
    </row>
    <row r="118" spans="1:11" ht="15" x14ac:dyDescent="0.2">
      <c r="A118"/>
      <c r="B118"/>
      <c r="C118"/>
      <c r="D118"/>
      <c r="J118"/>
      <c r="K118" s="5"/>
    </row>
    <row r="119" spans="1:11" ht="15" x14ac:dyDescent="0.2">
      <c r="A119"/>
      <c r="B119"/>
      <c r="C119"/>
      <c r="D119"/>
      <c r="J119"/>
      <c r="K119" s="5"/>
    </row>
    <row r="120" spans="1:11" ht="15" x14ac:dyDescent="0.2">
      <c r="A120"/>
      <c r="B120"/>
      <c r="C120"/>
      <c r="D120"/>
      <c r="J120"/>
      <c r="K120" s="5"/>
    </row>
    <row r="121" spans="1:11" ht="15" x14ac:dyDescent="0.2">
      <c r="A121"/>
      <c r="B121"/>
      <c r="C121"/>
      <c r="D121"/>
      <c r="J121"/>
      <c r="K121" s="5"/>
    </row>
    <row r="122" spans="1:11" ht="15" x14ac:dyDescent="0.2">
      <c r="A122"/>
      <c r="B122"/>
      <c r="C122"/>
      <c r="D122"/>
      <c r="J122"/>
      <c r="K122" s="5"/>
    </row>
    <row r="123" spans="1:11" ht="15" x14ac:dyDescent="0.2">
      <c r="A123"/>
      <c r="B123"/>
      <c r="C123"/>
      <c r="D123"/>
      <c r="J123"/>
      <c r="K123" s="5"/>
    </row>
    <row r="124" spans="1:11" ht="15" x14ac:dyDescent="0.2">
      <c r="A124"/>
      <c r="B124"/>
      <c r="C124"/>
      <c r="D124"/>
      <c r="J124"/>
      <c r="K124" s="5"/>
    </row>
    <row r="125" spans="1:11" ht="15" x14ac:dyDescent="0.2">
      <c r="A125"/>
      <c r="B125"/>
      <c r="C125"/>
      <c r="D125"/>
      <c r="J125"/>
      <c r="K125" s="5"/>
    </row>
    <row r="126" spans="1:11" ht="15" x14ac:dyDescent="0.2">
      <c r="A126"/>
      <c r="B126"/>
      <c r="C126"/>
      <c r="D126"/>
      <c r="J126"/>
      <c r="K126" s="5"/>
    </row>
    <row r="127" spans="1:11" ht="15" x14ac:dyDescent="0.2">
      <c r="A127"/>
      <c r="B127"/>
      <c r="C127"/>
      <c r="D127"/>
      <c r="J127"/>
      <c r="K127" s="5"/>
    </row>
    <row r="128" spans="1:11" ht="15" x14ac:dyDescent="0.2">
      <c r="A128"/>
      <c r="B128"/>
      <c r="C128"/>
      <c r="D128"/>
      <c r="J128"/>
      <c r="K128" s="5"/>
    </row>
    <row r="129" spans="1:11" ht="15" x14ac:dyDescent="0.2">
      <c r="A129"/>
      <c r="B129"/>
      <c r="C129"/>
      <c r="D129"/>
      <c r="J129"/>
      <c r="K129" s="5"/>
    </row>
    <row r="130" spans="1:11" ht="15" x14ac:dyDescent="0.2">
      <c r="A130"/>
      <c r="B130"/>
      <c r="C130"/>
      <c r="D130"/>
      <c r="J130"/>
      <c r="K130" s="5"/>
    </row>
    <row r="131" spans="1:11" ht="15" x14ac:dyDescent="0.2">
      <c r="A131"/>
      <c r="B131"/>
      <c r="C131"/>
      <c r="D131"/>
      <c r="J131"/>
      <c r="K131" s="5"/>
    </row>
    <row r="132" spans="1:11" ht="15" x14ac:dyDescent="0.2">
      <c r="A132"/>
      <c r="B132"/>
      <c r="C132"/>
      <c r="D132"/>
      <c r="J132"/>
      <c r="K132" s="5"/>
    </row>
    <row r="133" spans="1:11" ht="15" x14ac:dyDescent="0.2">
      <c r="A133"/>
      <c r="B133"/>
      <c r="C133"/>
      <c r="D133"/>
      <c r="J133"/>
      <c r="K133" s="5"/>
    </row>
    <row r="134" spans="1:11" ht="15" x14ac:dyDescent="0.2">
      <c r="A134"/>
      <c r="B134"/>
      <c r="C134"/>
      <c r="D134"/>
      <c r="J134"/>
      <c r="K134" s="5"/>
    </row>
    <row r="135" spans="1:11" ht="15" x14ac:dyDescent="0.2">
      <c r="A135"/>
      <c r="B135"/>
      <c r="C135"/>
      <c r="D135"/>
      <c r="J135"/>
      <c r="K135" s="5"/>
    </row>
    <row r="136" spans="1:11" ht="15" x14ac:dyDescent="0.2">
      <c r="A136"/>
      <c r="B136"/>
      <c r="C136"/>
      <c r="D136"/>
      <c r="J136"/>
      <c r="K136" s="5"/>
    </row>
    <row r="137" spans="1:11" ht="15" x14ac:dyDescent="0.2">
      <c r="A137"/>
      <c r="B137"/>
      <c r="C137"/>
      <c r="D137"/>
      <c r="J137"/>
      <c r="K137" s="5"/>
    </row>
    <row r="138" spans="1:11" ht="15" x14ac:dyDescent="0.2">
      <c r="A138"/>
      <c r="B138"/>
      <c r="C138"/>
      <c r="D138"/>
      <c r="J138"/>
      <c r="K138" s="5"/>
    </row>
    <row r="139" spans="1:11" ht="15" x14ac:dyDescent="0.2">
      <c r="A139"/>
      <c r="B139"/>
      <c r="C139"/>
      <c r="D139"/>
      <c r="J139"/>
      <c r="K139" s="5"/>
    </row>
    <row r="140" spans="1:11" ht="15" x14ac:dyDescent="0.2">
      <c r="A140"/>
      <c r="B140"/>
      <c r="C140"/>
      <c r="D140"/>
      <c r="J140"/>
      <c r="K140" s="5"/>
    </row>
    <row r="141" spans="1:11" ht="15" x14ac:dyDescent="0.2">
      <c r="A141"/>
      <c r="B141"/>
      <c r="C141"/>
      <c r="D141"/>
      <c r="J141"/>
      <c r="K141" s="5"/>
    </row>
    <row r="142" spans="1:11" ht="15" x14ac:dyDescent="0.2">
      <c r="A142"/>
      <c r="B142"/>
      <c r="C142"/>
      <c r="D142"/>
      <c r="J142"/>
      <c r="K142" s="5"/>
    </row>
    <row r="143" spans="1:11" ht="15" x14ac:dyDescent="0.2">
      <c r="A143"/>
      <c r="B143"/>
      <c r="C143"/>
      <c r="D143"/>
      <c r="J143"/>
      <c r="K143" s="5"/>
    </row>
    <row r="144" spans="1:11" ht="15" x14ac:dyDescent="0.2">
      <c r="A144"/>
      <c r="B144"/>
      <c r="C144"/>
      <c r="D144"/>
      <c r="J144"/>
      <c r="K144" s="5"/>
    </row>
    <row r="145" spans="1:11" ht="15" x14ac:dyDescent="0.2">
      <c r="A145"/>
      <c r="B145"/>
      <c r="C145"/>
      <c r="D145"/>
      <c r="J145"/>
      <c r="K145" s="5"/>
    </row>
    <row r="146" spans="1:11" ht="15" x14ac:dyDescent="0.2">
      <c r="A146"/>
      <c r="B146"/>
      <c r="C146"/>
      <c r="D146"/>
      <c r="J146"/>
      <c r="K146" s="5"/>
    </row>
    <row r="147" spans="1:11" ht="15" x14ac:dyDescent="0.2">
      <c r="A147"/>
      <c r="B147"/>
      <c r="C147"/>
      <c r="D147"/>
      <c r="J147"/>
      <c r="K147" s="5"/>
    </row>
    <row r="148" spans="1:11" ht="15" x14ac:dyDescent="0.2">
      <c r="A148"/>
      <c r="B148"/>
      <c r="C148"/>
      <c r="D148"/>
      <c r="J148"/>
      <c r="K148" s="5"/>
    </row>
    <row r="149" spans="1:11" ht="15" x14ac:dyDescent="0.2">
      <c r="A149"/>
      <c r="B149"/>
      <c r="C149"/>
      <c r="D149"/>
      <c r="J149"/>
      <c r="K149" s="5"/>
    </row>
    <row r="150" spans="1:11" ht="15" x14ac:dyDescent="0.2">
      <c r="A150"/>
      <c r="B150"/>
      <c r="C150"/>
      <c r="D150"/>
      <c r="J150"/>
      <c r="K150" s="5"/>
    </row>
    <row r="151" spans="1:11" ht="15" x14ac:dyDescent="0.2">
      <c r="A151"/>
      <c r="B151"/>
      <c r="C151"/>
      <c r="D151"/>
      <c r="J151"/>
      <c r="K151" s="5"/>
    </row>
    <row r="152" spans="1:11" ht="15" x14ac:dyDescent="0.2">
      <c r="A152"/>
      <c r="B152"/>
      <c r="C152"/>
      <c r="D152"/>
      <c r="J152"/>
      <c r="K152" s="5"/>
    </row>
    <row r="153" spans="1:11" ht="15" x14ac:dyDescent="0.2">
      <c r="A153"/>
      <c r="B153"/>
      <c r="C153"/>
      <c r="D153"/>
      <c r="J153"/>
      <c r="K153" s="5"/>
    </row>
    <row r="154" spans="1:11" ht="15" x14ac:dyDescent="0.2">
      <c r="A154"/>
      <c r="B154"/>
      <c r="C154"/>
      <c r="D154"/>
      <c r="J154"/>
      <c r="K154" s="5"/>
    </row>
    <row r="155" spans="1:11" ht="15" x14ac:dyDescent="0.2">
      <c r="A155"/>
      <c r="B155"/>
      <c r="C155"/>
      <c r="D155"/>
      <c r="J155"/>
      <c r="K155" s="5"/>
    </row>
    <row r="156" spans="1:11" ht="15" x14ac:dyDescent="0.2">
      <c r="A156"/>
      <c r="B156"/>
      <c r="C156"/>
      <c r="D156"/>
      <c r="J156"/>
      <c r="K156" s="5"/>
    </row>
    <row r="157" spans="1:11" ht="15" x14ac:dyDescent="0.2">
      <c r="A157"/>
      <c r="B157"/>
      <c r="C157"/>
      <c r="D157"/>
      <c r="J157"/>
      <c r="K157" s="5"/>
    </row>
    <row r="158" spans="1:11" ht="15" x14ac:dyDescent="0.2">
      <c r="A158"/>
      <c r="B158"/>
      <c r="C158"/>
      <c r="D158"/>
      <c r="J158"/>
      <c r="K158" s="5"/>
    </row>
    <row r="159" spans="1:11" ht="15" x14ac:dyDescent="0.2">
      <c r="A159"/>
      <c r="B159"/>
      <c r="C159"/>
      <c r="D159"/>
      <c r="J159"/>
      <c r="K159" s="5"/>
    </row>
    <row r="160" spans="1:11" ht="15" x14ac:dyDescent="0.2">
      <c r="A160"/>
      <c r="B160"/>
      <c r="C160"/>
      <c r="D160"/>
      <c r="J160"/>
      <c r="K160" s="5"/>
    </row>
    <row r="161" spans="1:11" ht="15" x14ac:dyDescent="0.2">
      <c r="A161"/>
      <c r="B161"/>
      <c r="C161"/>
      <c r="D161"/>
      <c r="J161"/>
      <c r="K161" s="5"/>
    </row>
    <row r="162" spans="1:11" ht="15" x14ac:dyDescent="0.2">
      <c r="A162"/>
      <c r="B162"/>
      <c r="C162"/>
      <c r="D162"/>
      <c r="J162"/>
      <c r="K162" s="5"/>
    </row>
    <row r="163" spans="1:11" ht="15" x14ac:dyDescent="0.2">
      <c r="A163"/>
      <c r="B163"/>
      <c r="C163"/>
      <c r="D163"/>
      <c r="J163"/>
      <c r="K163" s="5"/>
    </row>
    <row r="164" spans="1:11" ht="15" x14ac:dyDescent="0.2">
      <c r="A164"/>
      <c r="B164"/>
      <c r="C164"/>
      <c r="D164"/>
      <c r="J164"/>
      <c r="K164" s="5"/>
    </row>
    <row r="165" spans="1:11" ht="15" x14ac:dyDescent="0.2">
      <c r="A165"/>
      <c r="B165"/>
      <c r="C165"/>
      <c r="D165"/>
      <c r="J165"/>
      <c r="K165" s="5"/>
    </row>
    <row r="166" spans="1:11" ht="15" x14ac:dyDescent="0.2">
      <c r="A166"/>
      <c r="B166"/>
      <c r="C166"/>
      <c r="D166"/>
      <c r="J166"/>
      <c r="K166" s="5"/>
    </row>
    <row r="167" spans="1:11" ht="15" x14ac:dyDescent="0.2">
      <c r="A167"/>
      <c r="B167"/>
      <c r="C167"/>
      <c r="D167"/>
      <c r="J167"/>
      <c r="K167" s="5"/>
    </row>
    <row r="168" spans="1:11" ht="15" x14ac:dyDescent="0.2">
      <c r="A168"/>
      <c r="B168"/>
      <c r="C168"/>
      <c r="D168"/>
      <c r="J168"/>
      <c r="K168" s="5"/>
    </row>
    <row r="169" spans="1:11" ht="15" x14ac:dyDescent="0.2">
      <c r="A169"/>
      <c r="B169"/>
      <c r="C169"/>
      <c r="D169"/>
      <c r="J169"/>
      <c r="K169" s="5"/>
    </row>
    <row r="170" spans="1:11" ht="15" x14ac:dyDescent="0.2">
      <c r="A170"/>
      <c r="B170"/>
      <c r="C170"/>
      <c r="D170"/>
      <c r="J170"/>
      <c r="K170" s="5"/>
    </row>
    <row r="171" spans="1:11" ht="15" x14ac:dyDescent="0.2">
      <c r="A171"/>
      <c r="B171"/>
      <c r="C171"/>
      <c r="D171"/>
      <c r="J171"/>
      <c r="K171" s="5"/>
    </row>
    <row r="172" spans="1:11" ht="15" x14ac:dyDescent="0.2">
      <c r="A172"/>
      <c r="B172"/>
      <c r="C172"/>
      <c r="D172"/>
      <c r="J172"/>
      <c r="K172" s="5"/>
    </row>
    <row r="173" spans="1:11" ht="15" x14ac:dyDescent="0.2">
      <c r="A173"/>
      <c r="B173"/>
      <c r="C173"/>
      <c r="D173"/>
      <c r="J173"/>
      <c r="K173" s="5"/>
    </row>
    <row r="174" spans="1:11" ht="15" x14ac:dyDescent="0.2">
      <c r="A174"/>
      <c r="B174"/>
      <c r="C174"/>
      <c r="D174"/>
      <c r="J174"/>
      <c r="K174" s="5"/>
    </row>
    <row r="175" spans="1:11" ht="15" x14ac:dyDescent="0.2">
      <c r="A175"/>
      <c r="B175"/>
      <c r="C175"/>
      <c r="D175"/>
      <c r="J175"/>
      <c r="K175" s="5"/>
    </row>
    <row r="176" spans="1:11" ht="15" x14ac:dyDescent="0.2">
      <c r="A176"/>
      <c r="B176"/>
      <c r="C176"/>
      <c r="D176"/>
      <c r="J176"/>
      <c r="K176" s="5"/>
    </row>
    <row r="177" spans="1:11" ht="15" x14ac:dyDescent="0.2">
      <c r="A177"/>
      <c r="B177"/>
      <c r="C177"/>
      <c r="D177"/>
      <c r="J177"/>
      <c r="K177" s="5"/>
    </row>
    <row r="178" spans="1:11" ht="15" x14ac:dyDescent="0.2">
      <c r="A178"/>
      <c r="B178"/>
      <c r="C178"/>
      <c r="D178"/>
      <c r="J178"/>
      <c r="K178" s="5"/>
    </row>
    <row r="179" spans="1:11" ht="15" x14ac:dyDescent="0.2">
      <c r="A179"/>
      <c r="B179"/>
      <c r="C179"/>
      <c r="D179"/>
      <c r="J179"/>
      <c r="K179" s="5"/>
    </row>
    <row r="180" spans="1:11" ht="15" x14ac:dyDescent="0.2">
      <c r="A180"/>
      <c r="B180"/>
      <c r="C180"/>
      <c r="D180"/>
      <c r="J180"/>
      <c r="K180" s="5"/>
    </row>
    <row r="181" spans="1:11" ht="15" x14ac:dyDescent="0.2">
      <c r="A181"/>
      <c r="B181"/>
      <c r="C181"/>
      <c r="D181"/>
      <c r="J181"/>
      <c r="K181" s="5"/>
    </row>
    <row r="182" spans="1:11" ht="15" x14ac:dyDescent="0.2">
      <c r="A182"/>
      <c r="B182"/>
      <c r="C182"/>
      <c r="D182"/>
      <c r="J182"/>
      <c r="K182" s="5"/>
    </row>
    <row r="183" spans="1:11" ht="15" x14ac:dyDescent="0.2">
      <c r="A183"/>
      <c r="B183"/>
      <c r="C183"/>
      <c r="D183"/>
      <c r="J183"/>
      <c r="K183" s="5"/>
    </row>
    <row r="184" spans="1:11" ht="15" x14ac:dyDescent="0.2">
      <c r="A184"/>
      <c r="B184"/>
      <c r="C184"/>
      <c r="D184"/>
      <c r="J184"/>
      <c r="K184" s="5"/>
    </row>
    <row r="185" spans="1:11" ht="15" x14ac:dyDescent="0.2">
      <c r="A185"/>
      <c r="B185"/>
      <c r="C185"/>
      <c r="D185"/>
      <c r="J185"/>
      <c r="K185" s="5"/>
    </row>
    <row r="186" spans="1:11" ht="15" x14ac:dyDescent="0.2">
      <c r="A186"/>
      <c r="B186"/>
      <c r="C186"/>
      <c r="D186"/>
      <c r="J186"/>
      <c r="K186" s="5"/>
    </row>
    <row r="187" spans="1:11" ht="15" x14ac:dyDescent="0.2">
      <c r="A187"/>
      <c r="B187"/>
      <c r="C187"/>
      <c r="D187"/>
      <c r="J187"/>
      <c r="K187" s="5"/>
    </row>
    <row r="188" spans="1:11" ht="15" x14ac:dyDescent="0.2">
      <c r="A188"/>
      <c r="B188"/>
      <c r="C188"/>
      <c r="D188"/>
      <c r="J188"/>
      <c r="K188" s="5"/>
    </row>
    <row r="189" spans="1:11" ht="15" x14ac:dyDescent="0.2">
      <c r="A189"/>
      <c r="B189"/>
      <c r="C189"/>
      <c r="D189"/>
      <c r="J189"/>
      <c r="K189" s="5"/>
    </row>
    <row r="190" spans="1:11" ht="15" x14ac:dyDescent="0.2">
      <c r="A190"/>
      <c r="B190"/>
      <c r="C190"/>
      <c r="D190"/>
      <c r="J190"/>
      <c r="K190" s="5"/>
    </row>
    <row r="191" spans="1:11" ht="15" x14ac:dyDescent="0.2">
      <c r="A191"/>
      <c r="B191"/>
      <c r="C191"/>
      <c r="D191"/>
      <c r="J191"/>
      <c r="K191" s="5"/>
    </row>
    <row r="192" spans="1:11" ht="15" x14ac:dyDescent="0.2">
      <c r="A192"/>
      <c r="B192"/>
      <c r="C192"/>
      <c r="D192"/>
      <c r="J192"/>
      <c r="K192" s="5"/>
    </row>
    <row r="193" spans="1:11" ht="15" x14ac:dyDescent="0.2">
      <c r="A193"/>
      <c r="B193"/>
      <c r="C193"/>
      <c r="D193"/>
      <c r="J193"/>
      <c r="K193" s="5"/>
    </row>
    <row r="194" spans="1:11" ht="15" x14ac:dyDescent="0.2">
      <c r="A194"/>
      <c r="B194"/>
      <c r="C194"/>
      <c r="D194"/>
      <c r="J194"/>
      <c r="K194" s="5"/>
    </row>
    <row r="195" spans="1:11" ht="15" x14ac:dyDescent="0.2">
      <c r="A195"/>
      <c r="B195"/>
      <c r="C195"/>
      <c r="D195"/>
      <c r="J195"/>
      <c r="K195" s="5"/>
    </row>
    <row r="196" spans="1:11" ht="15" x14ac:dyDescent="0.2">
      <c r="A196"/>
      <c r="B196"/>
      <c r="C196"/>
      <c r="D196"/>
      <c r="J196"/>
      <c r="K196" s="5"/>
    </row>
    <row r="197" spans="1:11" ht="15" x14ac:dyDescent="0.2">
      <c r="A197"/>
      <c r="B197"/>
      <c r="C197"/>
      <c r="D197"/>
      <c r="J197"/>
      <c r="K197" s="5"/>
    </row>
    <row r="198" spans="1:11" ht="15" x14ac:dyDescent="0.2">
      <c r="A198"/>
      <c r="B198"/>
      <c r="C198"/>
      <c r="D198"/>
      <c r="J198"/>
      <c r="K198" s="5"/>
    </row>
    <row r="199" spans="1:11" ht="15" x14ac:dyDescent="0.2">
      <c r="A199"/>
      <c r="B199"/>
      <c r="C199"/>
      <c r="D199"/>
      <c r="J199"/>
      <c r="K199" s="5"/>
    </row>
    <row r="200" spans="1:11" ht="15" x14ac:dyDescent="0.2">
      <c r="A200"/>
      <c r="B200"/>
      <c r="C200"/>
      <c r="D200"/>
      <c r="J200"/>
      <c r="K200" s="5"/>
    </row>
    <row r="201" spans="1:11" ht="15" x14ac:dyDescent="0.2">
      <c r="A201"/>
      <c r="B201"/>
      <c r="C201"/>
      <c r="D201"/>
      <c r="J201"/>
      <c r="K201" s="5"/>
    </row>
    <row r="202" spans="1:11" ht="15" x14ac:dyDescent="0.2">
      <c r="A202"/>
      <c r="B202"/>
      <c r="C202"/>
      <c r="D202"/>
      <c r="J202"/>
      <c r="K202" s="5"/>
    </row>
    <row r="203" spans="1:11" ht="15" x14ac:dyDescent="0.2">
      <c r="A203"/>
      <c r="B203"/>
      <c r="C203"/>
      <c r="D203"/>
      <c r="J203"/>
      <c r="K203" s="5"/>
    </row>
    <row r="204" spans="1:11" ht="15" x14ac:dyDescent="0.2">
      <c r="A204"/>
      <c r="B204"/>
      <c r="C204"/>
      <c r="D204"/>
      <c r="J204"/>
      <c r="K204" s="5"/>
    </row>
    <row r="205" spans="1:11" ht="15" x14ac:dyDescent="0.2">
      <c r="A205"/>
      <c r="B205"/>
      <c r="C205"/>
      <c r="D205"/>
      <c r="J205"/>
      <c r="K205" s="5"/>
    </row>
    <row r="206" spans="1:11" ht="15" x14ac:dyDescent="0.2">
      <c r="A206"/>
      <c r="B206"/>
      <c r="C206"/>
      <c r="D206"/>
      <c r="J206"/>
      <c r="K206" s="5"/>
    </row>
    <row r="207" spans="1:11" ht="15" x14ac:dyDescent="0.2">
      <c r="A207"/>
      <c r="B207"/>
      <c r="C207"/>
      <c r="D207"/>
      <c r="J207"/>
      <c r="K207" s="5"/>
    </row>
    <row r="208" spans="1:11" ht="15" x14ac:dyDescent="0.2">
      <c r="A208"/>
      <c r="B208"/>
      <c r="C208"/>
      <c r="D208"/>
      <c r="J208"/>
      <c r="K208" s="5"/>
    </row>
    <row r="209" spans="1:11" ht="15" x14ac:dyDescent="0.2">
      <c r="A209"/>
      <c r="B209"/>
      <c r="C209"/>
      <c r="D209"/>
      <c r="J209"/>
      <c r="K209" s="5"/>
    </row>
    <row r="210" spans="1:11" ht="15" x14ac:dyDescent="0.2">
      <c r="A210"/>
      <c r="B210"/>
      <c r="C210"/>
      <c r="D210"/>
      <c r="J210"/>
      <c r="K210" s="5"/>
    </row>
    <row r="211" spans="1:11" ht="15" x14ac:dyDescent="0.2">
      <c r="A211"/>
      <c r="B211"/>
      <c r="C211"/>
      <c r="D211"/>
      <c r="J211"/>
      <c r="K211" s="5"/>
    </row>
    <row r="212" spans="1:11" ht="15" x14ac:dyDescent="0.2">
      <c r="A212"/>
      <c r="B212"/>
      <c r="C212"/>
      <c r="D212"/>
      <c r="J212"/>
      <c r="K212" s="5"/>
    </row>
    <row r="213" spans="1:11" ht="15" x14ac:dyDescent="0.2">
      <c r="A213"/>
      <c r="B213"/>
      <c r="C213"/>
      <c r="D213"/>
      <c r="J213"/>
      <c r="K213" s="5"/>
    </row>
    <row r="214" spans="1:11" ht="15" x14ac:dyDescent="0.2">
      <c r="A214"/>
      <c r="B214"/>
      <c r="C214"/>
      <c r="D214"/>
      <c r="J214"/>
      <c r="K214" s="5"/>
    </row>
    <row r="215" spans="1:11" ht="15" x14ac:dyDescent="0.2">
      <c r="A215"/>
      <c r="B215"/>
      <c r="C215"/>
      <c r="D215"/>
      <c r="J215"/>
      <c r="K215" s="5"/>
    </row>
    <row r="216" spans="1:11" ht="15" x14ac:dyDescent="0.2">
      <c r="A216"/>
      <c r="B216"/>
      <c r="C216"/>
      <c r="D216"/>
      <c r="J216"/>
      <c r="K216" s="5"/>
    </row>
    <row r="217" spans="1:11" ht="15" x14ac:dyDescent="0.2">
      <c r="A217"/>
      <c r="B217"/>
      <c r="C217"/>
      <c r="D217"/>
      <c r="J217"/>
      <c r="K217" s="5"/>
    </row>
    <row r="218" spans="1:11" ht="15" x14ac:dyDescent="0.2">
      <c r="A218"/>
      <c r="B218"/>
      <c r="C218"/>
      <c r="D218"/>
      <c r="J218"/>
      <c r="K218" s="5"/>
    </row>
    <row r="219" spans="1:11" ht="15" x14ac:dyDescent="0.2">
      <c r="A219"/>
      <c r="B219"/>
      <c r="C219"/>
      <c r="D219"/>
      <c r="J219"/>
      <c r="K219" s="5"/>
    </row>
    <row r="220" spans="1:11" ht="15" x14ac:dyDescent="0.2">
      <c r="A220"/>
      <c r="B220"/>
      <c r="C220"/>
      <c r="D220"/>
      <c r="J220"/>
      <c r="K220" s="5"/>
    </row>
    <row r="221" spans="1:11" ht="15" x14ac:dyDescent="0.2">
      <c r="A221"/>
      <c r="B221"/>
      <c r="C221"/>
      <c r="D221"/>
      <c r="J221"/>
      <c r="K221" s="5"/>
    </row>
    <row r="222" spans="1:11" ht="15" x14ac:dyDescent="0.2">
      <c r="A222"/>
      <c r="B222"/>
      <c r="C222"/>
      <c r="D222"/>
      <c r="J222"/>
      <c r="K222" s="5"/>
    </row>
    <row r="223" spans="1:11" ht="15" x14ac:dyDescent="0.2">
      <c r="A223"/>
      <c r="B223"/>
      <c r="C223"/>
      <c r="D223"/>
      <c r="J223"/>
      <c r="K223" s="5"/>
    </row>
  </sheetData>
  <sheetProtection selectLockedCells="1" selectUnlockedCells="1"/>
  <mergeCells count="9">
    <mergeCell ref="E2:AG5"/>
    <mergeCell ref="A38:AH38"/>
    <mergeCell ref="C10:D10"/>
    <mergeCell ref="A35:AH35"/>
    <mergeCell ref="E6:N6"/>
    <mergeCell ref="E7:N7"/>
    <mergeCell ref="A9:AH9"/>
    <mergeCell ref="A36:AG36"/>
    <mergeCell ref="A37:AH37"/>
  </mergeCells>
  <pageMargins left="0.23622047244094491" right="0.23622047244094491" top="0.11811023622047245" bottom="7.874015748031496E-2" header="0.31496062992125984" footer="0.19685039370078741"/>
  <pageSetup paperSize="9" scale="70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31"/>
  <sheetViews>
    <sheetView showZeros="0" topLeftCell="A15" zoomScale="75" zoomScaleNormal="75" zoomScaleSheetLayoutView="75" workbookViewId="0">
      <selection activeCell="A42" sqref="A42:AF46"/>
    </sheetView>
  </sheetViews>
  <sheetFormatPr defaultRowHeight="15" x14ac:dyDescent="0.2"/>
  <cols>
    <col min="1" max="1" width="39.85546875" style="1" customWidth="1"/>
    <col min="2" max="2" width="15" style="1" customWidth="1"/>
    <col min="3" max="3" width="11.140625" customWidth="1"/>
    <col min="4" max="4" width="8.42578125" customWidth="1"/>
    <col min="5" max="5" width="5.7109375" customWidth="1"/>
    <col min="6" max="7" width="12.7109375" hidden="1" customWidth="1"/>
    <col min="8" max="8" width="13.140625" hidden="1" customWidth="1"/>
    <col min="9" max="9" width="14.28515625" style="2" hidden="1" customWidth="1"/>
    <col min="10" max="10" width="11.42578125" hidden="1" customWidth="1"/>
    <col min="11" max="11" width="12" hidden="1" customWidth="1"/>
    <col min="12" max="12" width="11" hidden="1" customWidth="1"/>
    <col min="13" max="13" width="11.85546875" hidden="1" customWidth="1"/>
    <col min="14" max="14" width="12" hidden="1" customWidth="1"/>
    <col min="15" max="15" width="12.7109375" hidden="1" customWidth="1"/>
    <col min="16" max="16" width="14.42578125" hidden="1" customWidth="1"/>
    <col min="17" max="17" width="12.42578125" hidden="1" customWidth="1"/>
    <col min="18" max="18" width="14" hidden="1" customWidth="1"/>
    <col min="19" max="19" width="14.28515625" hidden="1" customWidth="1"/>
    <col min="20" max="20" width="13.28515625" hidden="1" customWidth="1"/>
    <col min="21" max="21" width="17" hidden="1" customWidth="1"/>
    <col min="22" max="22" width="9.140625" hidden="1" customWidth="1"/>
    <col min="23" max="23" width="12.85546875" hidden="1" customWidth="1"/>
    <col min="24" max="24" width="0" hidden="1" customWidth="1"/>
    <col min="25" max="25" width="13" hidden="1" customWidth="1"/>
    <col min="26" max="26" width="13.28515625" hidden="1" customWidth="1"/>
    <col min="27" max="27" width="12.7109375" hidden="1" customWidth="1"/>
    <col min="28" max="28" width="10.85546875" customWidth="1"/>
    <col min="29" max="29" width="11.42578125" customWidth="1"/>
    <col min="30" max="31" width="11" customWidth="1"/>
    <col min="32" max="32" width="10.140625" style="114" hidden="1" customWidth="1"/>
  </cols>
  <sheetData>
    <row r="1" spans="1:32" ht="24.75" customHeight="1" x14ac:dyDescent="0.25">
      <c r="A1"/>
      <c r="B1" s="10"/>
      <c r="G1" s="2"/>
      <c r="I1"/>
      <c r="J1" s="3"/>
    </row>
    <row r="2" spans="1:32" ht="26.25" customHeight="1" x14ac:dyDescent="0.45">
      <c r="A2" s="8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7"/>
      <c r="Q2" s="7"/>
      <c r="R2" s="7"/>
      <c r="S2" s="11"/>
      <c r="T2" s="7"/>
      <c r="U2" s="7"/>
      <c r="V2" s="7"/>
      <c r="W2" s="7"/>
      <c r="X2" s="7"/>
      <c r="Y2" s="7"/>
      <c r="Z2" s="7"/>
      <c r="AA2" s="7"/>
      <c r="AC2" s="22"/>
      <c r="AD2" s="23"/>
    </row>
    <row r="3" spans="1:32" ht="21.75" customHeight="1" x14ac:dyDescent="0.3">
      <c r="A3" s="8"/>
      <c r="N3" s="7"/>
      <c r="O3" s="7"/>
      <c r="P3" s="7"/>
      <c r="Q3" s="7"/>
      <c r="R3" s="7"/>
      <c r="S3" s="11"/>
      <c r="T3" s="7"/>
      <c r="U3" s="7"/>
      <c r="V3" s="7"/>
      <c r="W3" s="7"/>
      <c r="X3" s="7"/>
      <c r="Y3" s="7"/>
      <c r="Z3" s="7"/>
      <c r="AA3" s="7"/>
    </row>
    <row r="4" spans="1:32" ht="26.25" customHeight="1" x14ac:dyDescent="0.3">
      <c r="A4" s="8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7"/>
      <c r="O4" s="7"/>
      <c r="P4" s="7"/>
      <c r="Q4" s="7"/>
      <c r="R4" s="7"/>
      <c r="S4" s="11"/>
      <c r="T4" s="7"/>
      <c r="U4" s="7"/>
      <c r="V4" s="7"/>
      <c r="W4" s="7"/>
      <c r="X4" s="7"/>
      <c r="Y4" s="7"/>
      <c r="Z4" s="7"/>
      <c r="AA4" s="7"/>
    </row>
    <row r="5" spans="1:32" ht="15" customHeight="1" x14ac:dyDescent="0.3">
      <c r="A5" s="8"/>
      <c r="B5" s="10"/>
      <c r="C5" s="10"/>
      <c r="D5" s="10"/>
      <c r="E5" s="10"/>
      <c r="F5" s="10"/>
      <c r="G5" s="10"/>
      <c r="H5" s="10"/>
      <c r="I5" s="10"/>
      <c r="J5" s="10"/>
      <c r="N5" s="7"/>
      <c r="O5" s="7"/>
      <c r="P5" s="7"/>
      <c r="Q5" s="7"/>
      <c r="R5" s="7"/>
      <c r="S5" s="12"/>
      <c r="T5" s="7"/>
      <c r="U5" s="7"/>
      <c r="V5" s="7"/>
      <c r="W5" s="7"/>
      <c r="X5" s="7"/>
      <c r="Y5" s="7"/>
      <c r="Z5" s="7"/>
      <c r="AA5" s="7"/>
    </row>
    <row r="6" spans="1:32" ht="6.75" customHeight="1" x14ac:dyDescent="0.3">
      <c r="A6" s="8"/>
      <c r="B6" s="13"/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32" ht="0.75" hidden="1" customHeight="1" x14ac:dyDescent="0.3">
      <c r="A7" s="15"/>
      <c r="B7" s="13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32" s="4" customFormat="1" ht="11.25" hidden="1" customHeight="1" x14ac:dyDescent="0.25">
      <c r="A8" s="17"/>
      <c r="B8" s="17"/>
      <c r="C8" s="16"/>
      <c r="D8" s="16"/>
      <c r="E8" s="16"/>
      <c r="F8" s="18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F8" s="115"/>
    </row>
    <row r="9" spans="1:32" ht="23.25" thickBot="1" x14ac:dyDescent="0.4">
      <c r="A9" s="548" t="s">
        <v>64</v>
      </c>
      <c r="B9" s="549"/>
      <c r="C9" s="549"/>
      <c r="D9" s="549"/>
      <c r="E9" s="549"/>
      <c r="F9" s="7"/>
      <c r="G9" s="7"/>
      <c r="H9" s="14" t="s">
        <v>1</v>
      </c>
      <c r="I9" s="18"/>
      <c r="J9" s="7"/>
      <c r="K9" s="7"/>
      <c r="L9" s="7"/>
      <c r="M9" s="7"/>
      <c r="N9" s="7"/>
      <c r="O9" s="7"/>
      <c r="P9" s="7"/>
      <c r="Q9" s="7" t="s">
        <v>0</v>
      </c>
      <c r="R9" s="7"/>
      <c r="S9" s="7"/>
      <c r="T9" s="7"/>
      <c r="U9" s="7"/>
      <c r="V9" s="7"/>
      <c r="W9" s="7"/>
      <c r="X9" s="19"/>
      <c r="Y9" s="7"/>
      <c r="Z9" s="7"/>
      <c r="AA9" s="7"/>
      <c r="AB9" s="24" t="s">
        <v>65</v>
      </c>
    </row>
    <row r="10" spans="1:32" ht="60.75" thickBot="1" x14ac:dyDescent="0.3">
      <c r="A10" s="122" t="s">
        <v>29</v>
      </c>
      <c r="B10" s="123" t="s">
        <v>52</v>
      </c>
      <c r="C10" s="124" t="s">
        <v>53</v>
      </c>
      <c r="D10" s="124" t="s">
        <v>51</v>
      </c>
      <c r="E10" s="123" t="s">
        <v>2</v>
      </c>
      <c r="F10" s="125" t="s">
        <v>3</v>
      </c>
      <c r="G10" s="126" t="s">
        <v>4</v>
      </c>
      <c r="H10" s="126" t="s">
        <v>5</v>
      </c>
      <c r="I10" s="127" t="s">
        <v>5</v>
      </c>
      <c r="J10" s="128" t="s">
        <v>5</v>
      </c>
      <c r="K10" s="128" t="s">
        <v>5</v>
      </c>
      <c r="L10" s="128" t="s">
        <v>5</v>
      </c>
      <c r="M10" s="128" t="s">
        <v>5</v>
      </c>
      <c r="N10" s="128" t="s">
        <v>5</v>
      </c>
      <c r="O10" s="128" t="s">
        <v>5</v>
      </c>
      <c r="P10" s="127" t="s">
        <v>6</v>
      </c>
      <c r="Q10" s="129" t="s">
        <v>6</v>
      </c>
      <c r="R10" s="129" t="s">
        <v>6</v>
      </c>
      <c r="S10" s="130" t="s">
        <v>6</v>
      </c>
      <c r="T10" s="127" t="s">
        <v>6</v>
      </c>
      <c r="U10" s="129" t="s">
        <v>6</v>
      </c>
      <c r="V10" s="131"/>
      <c r="W10" s="129" t="s">
        <v>6</v>
      </c>
      <c r="X10" s="129" t="s">
        <v>6</v>
      </c>
      <c r="Y10" s="129" t="s">
        <v>6</v>
      </c>
      <c r="Z10" s="129" t="s">
        <v>6</v>
      </c>
      <c r="AA10" s="129"/>
      <c r="AB10" s="128" t="s">
        <v>63</v>
      </c>
      <c r="AC10" s="128" t="s">
        <v>60</v>
      </c>
      <c r="AD10" s="128" t="s">
        <v>61</v>
      </c>
      <c r="AE10" s="128" t="s">
        <v>62</v>
      </c>
      <c r="AF10" s="132" t="s">
        <v>26</v>
      </c>
    </row>
    <row r="11" spans="1:32" ht="21" customHeight="1" x14ac:dyDescent="0.3">
      <c r="A11" s="116" t="s">
        <v>49</v>
      </c>
      <c r="B11" s="25" t="s">
        <v>50</v>
      </c>
      <c r="C11" s="27" t="s">
        <v>54</v>
      </c>
      <c r="D11" s="27">
        <v>0.48</v>
      </c>
      <c r="E11" s="28" t="s">
        <v>20</v>
      </c>
      <c r="F11" s="29"/>
      <c r="G11" s="29"/>
      <c r="H11" s="29"/>
      <c r="I11" s="30"/>
      <c r="J11" s="31"/>
      <c r="K11" s="32"/>
      <c r="L11" s="33"/>
      <c r="M11" s="33"/>
      <c r="N11" s="33"/>
      <c r="O11" s="33"/>
      <c r="P11" s="33">
        <v>122402</v>
      </c>
      <c r="Q11" s="33">
        <f>ROUND(P11*1.05,0)</f>
        <v>128522</v>
      </c>
      <c r="R11" s="33">
        <f>ROUND(Q11*1.04,0)</f>
        <v>133663</v>
      </c>
      <c r="S11" s="33">
        <f>ROUND(R11*1.05,0)</f>
        <v>140346</v>
      </c>
      <c r="T11" s="33">
        <f>ROUND(S11*1.1*0.97,0)</f>
        <v>149749</v>
      </c>
      <c r="U11" s="33">
        <f>ROUND(T11*1.05,0)</f>
        <v>157236</v>
      </c>
      <c r="V11" s="33"/>
      <c r="W11" s="33">
        <f>U11</f>
        <v>157236</v>
      </c>
      <c r="X11" s="33"/>
      <c r="Y11" s="33">
        <f>ROUND(W11,0)</f>
        <v>157236</v>
      </c>
      <c r="Z11" s="33">
        <f>ROUND(Y11/1000,2)</f>
        <v>157.24</v>
      </c>
      <c r="AA11" s="33"/>
      <c r="AB11" s="56">
        <v>1014</v>
      </c>
      <c r="AC11" s="56">
        <v>1060</v>
      </c>
      <c r="AD11" s="56">
        <v>1106</v>
      </c>
      <c r="AE11" s="56">
        <v>1152</v>
      </c>
      <c r="AF11" s="61">
        <v>882</v>
      </c>
    </row>
    <row r="12" spans="1:32" ht="17.25" customHeight="1" x14ac:dyDescent="0.3">
      <c r="A12" s="116" t="s">
        <v>55</v>
      </c>
      <c r="B12" s="25" t="s">
        <v>50</v>
      </c>
      <c r="C12" s="43" t="s">
        <v>11</v>
      </c>
      <c r="D12" s="43">
        <v>0.62</v>
      </c>
      <c r="E12" s="37" t="s">
        <v>20</v>
      </c>
      <c r="F12" s="37"/>
      <c r="G12" s="37"/>
      <c r="H12" s="37"/>
      <c r="I12" s="39"/>
      <c r="J12" s="40"/>
      <c r="K12" s="41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57">
        <v>1373</v>
      </c>
      <c r="AC12" s="57">
        <v>1436</v>
      </c>
      <c r="AD12" s="57">
        <v>1498</v>
      </c>
      <c r="AE12" s="56">
        <v>1561</v>
      </c>
      <c r="AF12" s="58">
        <v>1134</v>
      </c>
    </row>
    <row r="13" spans="1:32" ht="17.25" customHeight="1" x14ac:dyDescent="0.3">
      <c r="A13" s="100"/>
      <c r="B13" s="25" t="s">
        <v>50</v>
      </c>
      <c r="C13" s="43" t="s">
        <v>13</v>
      </c>
      <c r="D13" s="43">
        <v>1</v>
      </c>
      <c r="E13" s="37" t="s">
        <v>20</v>
      </c>
      <c r="F13" s="37"/>
      <c r="G13" s="37"/>
      <c r="H13" s="37"/>
      <c r="I13" s="39"/>
      <c r="J13" s="40"/>
      <c r="K13" s="41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57">
        <v>2241</v>
      </c>
      <c r="AC13" s="57">
        <v>2342</v>
      </c>
      <c r="AD13" s="57">
        <v>2444</v>
      </c>
      <c r="AE13" s="56">
        <v>2546</v>
      </c>
      <c r="AF13" s="58">
        <v>1840</v>
      </c>
    </row>
    <row r="14" spans="1:32" ht="17.25" customHeight="1" x14ac:dyDescent="0.3">
      <c r="A14" s="117" t="s">
        <v>56</v>
      </c>
      <c r="B14" s="25" t="s">
        <v>50</v>
      </c>
      <c r="C14" s="43" t="s">
        <v>14</v>
      </c>
      <c r="D14" s="43">
        <v>1.24</v>
      </c>
      <c r="E14" s="37" t="s">
        <v>20</v>
      </c>
      <c r="F14" s="37"/>
      <c r="G14" s="37"/>
      <c r="H14" s="37"/>
      <c r="I14" s="39"/>
      <c r="J14" s="40"/>
      <c r="K14" s="41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57">
        <v>2748</v>
      </c>
      <c r="AC14" s="57">
        <v>2872</v>
      </c>
      <c r="AD14" s="57">
        <v>2997</v>
      </c>
      <c r="AE14" s="56">
        <v>3122</v>
      </c>
      <c r="AF14" s="58">
        <v>2281</v>
      </c>
    </row>
    <row r="15" spans="1:32" ht="17.25" customHeight="1" x14ac:dyDescent="0.3">
      <c r="A15" s="100"/>
      <c r="B15" s="25" t="s">
        <v>50</v>
      </c>
      <c r="C15" s="43" t="s">
        <v>15</v>
      </c>
      <c r="D15" s="43">
        <v>1.48</v>
      </c>
      <c r="E15" s="37" t="s">
        <v>20</v>
      </c>
      <c r="F15" s="37"/>
      <c r="G15" s="37"/>
      <c r="H15" s="37"/>
      <c r="I15" s="39"/>
      <c r="J15" s="40"/>
      <c r="K15" s="41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57">
        <v>2993</v>
      </c>
      <c r="AC15" s="57">
        <v>3129</v>
      </c>
      <c r="AD15" s="57">
        <f>SUM(AF15*1.2)</f>
        <v>3266.4</v>
      </c>
      <c r="AE15" s="56">
        <f>SUM(AF15*1.25)</f>
        <v>3402.5</v>
      </c>
      <c r="AF15" s="58">
        <v>2722</v>
      </c>
    </row>
    <row r="16" spans="1:32" ht="16.5" customHeight="1" x14ac:dyDescent="0.3">
      <c r="A16" s="80"/>
      <c r="B16" s="86"/>
      <c r="C16" s="87"/>
      <c r="D16" s="87"/>
      <c r="E16" s="88"/>
      <c r="F16" s="88"/>
      <c r="G16" s="88"/>
      <c r="H16" s="88"/>
      <c r="I16" s="89"/>
      <c r="J16" s="90"/>
      <c r="K16" s="90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2"/>
      <c r="AC16" s="92"/>
      <c r="AD16" s="92"/>
      <c r="AE16" s="92"/>
      <c r="AF16" s="92"/>
    </row>
    <row r="17" spans="1:32" ht="18.75" x14ac:dyDescent="0.3">
      <c r="A17" s="116" t="s">
        <v>49</v>
      </c>
      <c r="B17" s="34" t="s">
        <v>50</v>
      </c>
      <c r="C17" s="48" t="s">
        <v>58</v>
      </c>
      <c r="D17" s="48">
        <v>0.7</v>
      </c>
      <c r="E17" s="37" t="s">
        <v>20</v>
      </c>
      <c r="F17" s="37"/>
      <c r="G17" s="37"/>
      <c r="H17" s="37"/>
      <c r="I17" s="39"/>
      <c r="J17" s="40"/>
      <c r="K17" s="40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57">
        <v>1554</v>
      </c>
      <c r="AC17" s="57">
        <v>1624</v>
      </c>
      <c r="AD17" s="57">
        <v>1695</v>
      </c>
      <c r="AE17" s="56">
        <v>1766</v>
      </c>
      <c r="AF17" s="58">
        <v>1285</v>
      </c>
    </row>
    <row r="18" spans="1:32" ht="15.75" customHeight="1" x14ac:dyDescent="0.3">
      <c r="A18" s="116" t="s">
        <v>55</v>
      </c>
      <c r="B18" s="34" t="s">
        <v>50</v>
      </c>
      <c r="C18" s="43" t="s">
        <v>13</v>
      </c>
      <c r="D18" s="43">
        <v>1.1499999999999999</v>
      </c>
      <c r="E18" s="37" t="s">
        <v>20</v>
      </c>
      <c r="F18" s="37"/>
      <c r="G18" s="37"/>
      <c r="H18" s="37"/>
      <c r="I18" s="39"/>
      <c r="J18" s="40"/>
      <c r="K18" s="40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57">
        <v>2568</v>
      </c>
      <c r="AC18" s="57">
        <v>2684</v>
      </c>
      <c r="AD18" s="57">
        <v>2801</v>
      </c>
      <c r="AE18" s="56">
        <v>2918</v>
      </c>
      <c r="AF18" s="58">
        <v>2117</v>
      </c>
    </row>
    <row r="19" spans="1:32" ht="16.5" customHeight="1" x14ac:dyDescent="0.3">
      <c r="A19" s="100"/>
      <c r="B19" s="34" t="s">
        <v>50</v>
      </c>
      <c r="C19" s="43" t="s">
        <v>14</v>
      </c>
      <c r="D19" s="43">
        <v>1.38</v>
      </c>
      <c r="E19" s="37" t="s">
        <v>20</v>
      </c>
      <c r="F19" s="37"/>
      <c r="G19" s="37"/>
      <c r="H19" s="37"/>
      <c r="I19" s="39"/>
      <c r="J19" s="40"/>
      <c r="K19" s="40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57">
        <v>3058</v>
      </c>
      <c r="AC19" s="57">
        <v>3197</v>
      </c>
      <c r="AD19" s="57">
        <v>3336</v>
      </c>
      <c r="AE19" s="56">
        <v>3475</v>
      </c>
      <c r="AF19" s="58">
        <v>2533</v>
      </c>
    </row>
    <row r="20" spans="1:32" ht="16.5" customHeight="1" x14ac:dyDescent="0.3">
      <c r="A20" s="117" t="s">
        <v>57</v>
      </c>
      <c r="B20" s="34" t="s">
        <v>50</v>
      </c>
      <c r="C20" s="43" t="s">
        <v>15</v>
      </c>
      <c r="D20" s="43">
        <v>1.58</v>
      </c>
      <c r="E20" s="37" t="s">
        <v>20</v>
      </c>
      <c r="F20" s="37"/>
      <c r="G20" s="37"/>
      <c r="H20" s="37"/>
      <c r="I20" s="39"/>
      <c r="J20" s="40"/>
      <c r="K20" s="40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57">
        <v>3516</v>
      </c>
      <c r="AC20" s="57">
        <v>3676</v>
      </c>
      <c r="AD20" s="57">
        <v>3836</v>
      </c>
      <c r="AE20" s="56">
        <v>3996</v>
      </c>
      <c r="AF20" s="58">
        <v>2898</v>
      </c>
    </row>
    <row r="21" spans="1:32" ht="16.5" customHeight="1" x14ac:dyDescent="0.3">
      <c r="A21" s="118"/>
      <c r="B21" s="64"/>
      <c r="C21" s="81"/>
      <c r="D21" s="81"/>
      <c r="E21" s="67"/>
      <c r="F21" s="67"/>
      <c r="G21" s="67"/>
      <c r="H21" s="67"/>
      <c r="I21" s="68"/>
      <c r="J21" s="69"/>
      <c r="K21" s="69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  <c r="AC21" s="71"/>
      <c r="AD21" s="71"/>
      <c r="AE21" s="71"/>
      <c r="AF21" s="71"/>
    </row>
    <row r="22" spans="1:32" ht="16.5" customHeight="1" x14ac:dyDescent="0.3">
      <c r="A22" s="116" t="s">
        <v>49</v>
      </c>
      <c r="B22" s="34" t="s">
        <v>50</v>
      </c>
      <c r="C22" s="48" t="s">
        <v>58</v>
      </c>
      <c r="D22" s="48">
        <v>0.7</v>
      </c>
      <c r="E22" s="37" t="s">
        <v>20</v>
      </c>
      <c r="F22" s="37"/>
      <c r="G22" s="37"/>
      <c r="H22" s="37"/>
      <c r="I22" s="39"/>
      <c r="J22" s="40"/>
      <c r="K22" s="40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57">
        <v>1632</v>
      </c>
      <c r="AC22" s="57">
        <v>1705</v>
      </c>
      <c r="AD22" s="57">
        <v>1780</v>
      </c>
      <c r="AE22" s="56">
        <v>1854</v>
      </c>
      <c r="AF22" s="58">
        <v>1350</v>
      </c>
    </row>
    <row r="23" spans="1:32" ht="16.5" customHeight="1" x14ac:dyDescent="0.3">
      <c r="A23" s="116" t="s">
        <v>59</v>
      </c>
      <c r="B23" s="34" t="s">
        <v>50</v>
      </c>
      <c r="C23" s="43" t="s">
        <v>13</v>
      </c>
      <c r="D23" s="43">
        <v>1.1499999999999999</v>
      </c>
      <c r="E23" s="37" t="s">
        <v>20</v>
      </c>
      <c r="F23" s="37"/>
      <c r="G23" s="37"/>
      <c r="H23" s="37"/>
      <c r="I23" s="39"/>
      <c r="J23" s="40"/>
      <c r="K23" s="40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57">
        <v>2696</v>
      </c>
      <c r="AC23" s="57">
        <v>2818</v>
      </c>
      <c r="AD23" s="57">
        <v>2941</v>
      </c>
      <c r="AE23" s="56">
        <v>3064</v>
      </c>
      <c r="AF23" s="58">
        <v>2223</v>
      </c>
    </row>
    <row r="24" spans="1:32" ht="16.5" customHeight="1" x14ac:dyDescent="0.3">
      <c r="A24" s="100"/>
      <c r="B24" s="34" t="s">
        <v>50</v>
      </c>
      <c r="C24" s="43" t="s">
        <v>14</v>
      </c>
      <c r="D24" s="43">
        <v>1.38</v>
      </c>
      <c r="E24" s="37" t="s">
        <v>20</v>
      </c>
      <c r="F24" s="37"/>
      <c r="G24" s="37"/>
      <c r="H24" s="37"/>
      <c r="I24" s="39"/>
      <c r="J24" s="40"/>
      <c r="K24" s="40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57">
        <v>3211</v>
      </c>
      <c r="AC24" s="57">
        <v>3357</v>
      </c>
      <c r="AD24" s="57">
        <v>3503</v>
      </c>
      <c r="AE24" s="56">
        <v>3649</v>
      </c>
      <c r="AF24" s="58">
        <v>2660</v>
      </c>
    </row>
    <row r="25" spans="1:32" ht="16.5" customHeight="1" x14ac:dyDescent="0.3">
      <c r="A25" s="117" t="s">
        <v>57</v>
      </c>
      <c r="B25" s="34" t="s">
        <v>50</v>
      </c>
      <c r="C25" s="43" t="s">
        <v>15</v>
      </c>
      <c r="D25" s="43">
        <v>1.58</v>
      </c>
      <c r="E25" s="37" t="s">
        <v>20</v>
      </c>
      <c r="F25" s="37"/>
      <c r="G25" s="37"/>
      <c r="H25" s="37"/>
      <c r="I25" s="39"/>
      <c r="J25" s="40"/>
      <c r="K25" s="40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57">
        <v>3692</v>
      </c>
      <c r="AC25" s="57">
        <v>3860</v>
      </c>
      <c r="AD25" s="57">
        <v>4028</v>
      </c>
      <c r="AE25" s="56">
        <v>4196</v>
      </c>
      <c r="AF25" s="58">
        <v>3043</v>
      </c>
    </row>
    <row r="26" spans="1:32" ht="16.5" customHeight="1" x14ac:dyDescent="0.3">
      <c r="A26" s="79"/>
      <c r="B26" s="86"/>
      <c r="C26" s="94"/>
      <c r="D26" s="94"/>
      <c r="E26" s="88"/>
      <c r="F26" s="88"/>
      <c r="G26" s="88"/>
      <c r="H26" s="88"/>
      <c r="I26" s="89"/>
      <c r="J26" s="90"/>
      <c r="K26" s="90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2"/>
      <c r="AC26" s="92"/>
      <c r="AD26" s="92"/>
      <c r="AE26" s="92"/>
      <c r="AF26" s="92"/>
    </row>
    <row r="27" spans="1:32" ht="18" customHeight="1" x14ac:dyDescent="0.3">
      <c r="A27" s="116" t="s">
        <v>49</v>
      </c>
      <c r="B27" s="34" t="s">
        <v>50</v>
      </c>
      <c r="C27" s="93" t="s">
        <v>11</v>
      </c>
      <c r="D27" s="93">
        <v>0.8</v>
      </c>
      <c r="E27" s="28" t="s">
        <v>20</v>
      </c>
      <c r="F27" s="28"/>
      <c r="G27" s="28"/>
      <c r="H27" s="28"/>
      <c r="I27" s="30"/>
      <c r="J27" s="31"/>
      <c r="K27" s="31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56">
        <v>1554</v>
      </c>
      <c r="AC27" s="56">
        <v>1624</v>
      </c>
      <c r="AD27" s="56">
        <v>1695</v>
      </c>
      <c r="AE27" s="56">
        <v>1766</v>
      </c>
      <c r="AF27" s="61">
        <v>1550</v>
      </c>
    </row>
    <row r="28" spans="1:32" ht="16.5" customHeight="1" x14ac:dyDescent="0.3">
      <c r="A28" s="116" t="s">
        <v>55</v>
      </c>
      <c r="B28" s="34" t="s">
        <v>50</v>
      </c>
      <c r="C28" s="43" t="s">
        <v>13</v>
      </c>
      <c r="D28" s="43">
        <v>1.3</v>
      </c>
      <c r="E28" s="37" t="s">
        <v>20</v>
      </c>
      <c r="F28" s="37"/>
      <c r="G28" s="37"/>
      <c r="H28" s="37"/>
      <c r="I28" s="39"/>
      <c r="J28" s="40"/>
      <c r="K28" s="40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57">
        <v>3009</v>
      </c>
      <c r="AC28" s="57">
        <v>3146</v>
      </c>
      <c r="AD28" s="57">
        <v>3283</v>
      </c>
      <c r="AE28" s="56">
        <v>3420</v>
      </c>
      <c r="AF28" s="58">
        <v>2520</v>
      </c>
    </row>
    <row r="29" spans="1:32" ht="16.5" customHeight="1" x14ac:dyDescent="0.3">
      <c r="A29" s="100"/>
      <c r="B29" s="34" t="s">
        <v>50</v>
      </c>
      <c r="C29" s="43" t="s">
        <v>14</v>
      </c>
      <c r="D29" s="43">
        <v>1.5</v>
      </c>
      <c r="E29" s="37" t="s">
        <v>20</v>
      </c>
      <c r="F29" s="37"/>
      <c r="G29" s="37"/>
      <c r="H29" s="37"/>
      <c r="I29" s="39"/>
      <c r="J29" s="40"/>
      <c r="K29" s="40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57">
        <v>3457</v>
      </c>
      <c r="AC29" s="57">
        <v>3625</v>
      </c>
      <c r="AD29" s="57">
        <v>3782</v>
      </c>
      <c r="AE29" s="56">
        <v>3940</v>
      </c>
      <c r="AF29" s="58">
        <v>2911</v>
      </c>
    </row>
    <row r="30" spans="1:32" ht="16.5" customHeight="1" x14ac:dyDescent="0.3">
      <c r="A30" s="117" t="s">
        <v>66</v>
      </c>
      <c r="B30" s="34" t="s">
        <v>50</v>
      </c>
      <c r="C30" s="43" t="s">
        <v>15</v>
      </c>
      <c r="D30" s="43">
        <v>1.7</v>
      </c>
      <c r="E30" s="37" t="s">
        <v>20</v>
      </c>
      <c r="F30" s="37"/>
      <c r="G30" s="37"/>
      <c r="H30" s="37"/>
      <c r="I30" s="39"/>
      <c r="J30" s="40"/>
      <c r="K30" s="40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57">
        <v>3925</v>
      </c>
      <c r="AC30" s="57">
        <v>4104</v>
      </c>
      <c r="AD30" s="57">
        <v>4282</v>
      </c>
      <c r="AE30" s="56">
        <v>4460</v>
      </c>
      <c r="AF30" s="58">
        <v>3301</v>
      </c>
    </row>
    <row r="31" spans="1:32" ht="16.5" customHeight="1" x14ac:dyDescent="0.3">
      <c r="A31" s="101"/>
      <c r="B31" s="34" t="s">
        <v>50</v>
      </c>
      <c r="C31" s="43" t="s">
        <v>23</v>
      </c>
      <c r="D31" s="43">
        <v>2.7</v>
      </c>
      <c r="E31" s="37" t="s">
        <v>20</v>
      </c>
      <c r="F31" s="37"/>
      <c r="G31" s="37"/>
      <c r="H31" s="37"/>
      <c r="I31" s="39"/>
      <c r="J31" s="40"/>
      <c r="K31" s="40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57">
        <v>6231</v>
      </c>
      <c r="AC31" s="57">
        <v>6514</v>
      </c>
      <c r="AD31" s="57">
        <v>6798</v>
      </c>
      <c r="AE31" s="56">
        <v>7081</v>
      </c>
      <c r="AF31" s="58">
        <v>5242</v>
      </c>
    </row>
    <row r="32" spans="1:32" ht="16.5" customHeight="1" x14ac:dyDescent="0.3">
      <c r="A32" s="46"/>
      <c r="B32" s="34" t="s">
        <v>50</v>
      </c>
      <c r="C32" s="43" t="s">
        <v>24</v>
      </c>
      <c r="D32" s="43">
        <v>3</v>
      </c>
      <c r="E32" s="37" t="s">
        <v>20</v>
      </c>
      <c r="F32" s="37"/>
      <c r="G32" s="37"/>
      <c r="H32" s="37"/>
      <c r="I32" s="39"/>
      <c r="J32" s="40"/>
      <c r="K32" s="40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57">
        <v>6918</v>
      </c>
      <c r="AC32" s="57">
        <v>7232</v>
      </c>
      <c r="AD32" s="57">
        <v>7547</v>
      </c>
      <c r="AE32" s="56">
        <v>7861</v>
      </c>
      <c r="AF32" s="58">
        <v>5821</v>
      </c>
    </row>
    <row r="33" spans="1:32" ht="16.5" customHeight="1" x14ac:dyDescent="0.3">
      <c r="A33" s="46"/>
      <c r="B33" s="34" t="s">
        <v>50</v>
      </c>
      <c r="C33" s="43" t="s">
        <v>30</v>
      </c>
      <c r="D33" s="43">
        <v>3.5</v>
      </c>
      <c r="E33" s="37" t="s">
        <v>20</v>
      </c>
      <c r="F33" s="37"/>
      <c r="G33" s="37"/>
      <c r="H33" s="37"/>
      <c r="I33" s="39"/>
      <c r="J33" s="40"/>
      <c r="K33" s="40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57">
        <v>8079</v>
      </c>
      <c r="AC33" s="57">
        <v>8446</v>
      </c>
      <c r="AD33" s="57">
        <v>8814</v>
      </c>
      <c r="AE33" s="56">
        <v>9181</v>
      </c>
      <c r="AF33" s="58">
        <v>6792</v>
      </c>
    </row>
    <row r="34" spans="1:32" ht="16.5" customHeight="1" x14ac:dyDescent="0.3">
      <c r="A34" s="80"/>
      <c r="B34" s="86"/>
      <c r="C34" s="87"/>
      <c r="D34" s="87"/>
      <c r="E34" s="88"/>
      <c r="F34" s="88"/>
      <c r="G34" s="88"/>
      <c r="H34" s="88"/>
      <c r="I34" s="89"/>
      <c r="J34" s="90"/>
      <c r="K34" s="90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2"/>
      <c r="AC34" s="92"/>
      <c r="AD34" s="92"/>
      <c r="AE34" s="92"/>
      <c r="AF34" s="92"/>
    </row>
    <row r="35" spans="1:32" ht="16.5" customHeight="1" x14ac:dyDescent="0.3">
      <c r="A35" s="133" t="s">
        <v>49</v>
      </c>
      <c r="B35" s="34" t="s">
        <v>50</v>
      </c>
      <c r="C35" s="93" t="s">
        <v>11</v>
      </c>
      <c r="D35" s="93">
        <v>0.8</v>
      </c>
      <c r="E35" s="28" t="s">
        <v>20</v>
      </c>
      <c r="F35" s="28"/>
      <c r="G35" s="28"/>
      <c r="H35" s="28"/>
      <c r="I35" s="30"/>
      <c r="J35" s="31"/>
      <c r="K35" s="31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56">
        <v>1766</v>
      </c>
      <c r="AC35" s="56">
        <v>1846</v>
      </c>
      <c r="AD35" s="56">
        <v>1926</v>
      </c>
      <c r="AE35" s="56">
        <v>2007</v>
      </c>
      <c r="AF35" s="61">
        <v>1525</v>
      </c>
    </row>
    <row r="36" spans="1:32" ht="16.5" customHeight="1" x14ac:dyDescent="0.3">
      <c r="A36" s="134" t="s">
        <v>59</v>
      </c>
      <c r="B36" s="34" t="s">
        <v>50</v>
      </c>
      <c r="C36" s="43" t="s">
        <v>13</v>
      </c>
      <c r="D36" s="43">
        <v>1.3</v>
      </c>
      <c r="E36" s="37" t="s">
        <v>20</v>
      </c>
      <c r="F36" s="37"/>
      <c r="G36" s="37"/>
      <c r="H36" s="37"/>
      <c r="I36" s="39"/>
      <c r="J36" s="40"/>
      <c r="K36" s="40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57">
        <v>3159</v>
      </c>
      <c r="AC36" s="57">
        <v>3303</v>
      </c>
      <c r="AD36" s="57">
        <v>3447</v>
      </c>
      <c r="AE36" s="56">
        <v>3591</v>
      </c>
      <c r="AF36" s="58">
        <v>2483</v>
      </c>
    </row>
    <row r="37" spans="1:32" ht="16.5" customHeight="1" x14ac:dyDescent="0.3">
      <c r="A37" s="135"/>
      <c r="B37" s="34" t="s">
        <v>50</v>
      </c>
      <c r="C37" s="43" t="s">
        <v>14</v>
      </c>
      <c r="D37" s="43">
        <v>1.5</v>
      </c>
      <c r="E37" s="37" t="s">
        <v>20</v>
      </c>
      <c r="F37" s="37"/>
      <c r="G37" s="37"/>
      <c r="H37" s="37"/>
      <c r="I37" s="39"/>
      <c r="J37" s="40"/>
      <c r="K37" s="40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57">
        <v>3640</v>
      </c>
      <c r="AC37" s="57">
        <v>3806</v>
      </c>
      <c r="AD37" s="57">
        <v>3971</v>
      </c>
      <c r="AE37" s="56">
        <v>4137</v>
      </c>
      <c r="AF37" s="58">
        <v>2860</v>
      </c>
    </row>
    <row r="38" spans="1:32" ht="16.5" customHeight="1" x14ac:dyDescent="0.3">
      <c r="A38" s="136" t="s">
        <v>66</v>
      </c>
      <c r="B38" s="34" t="s">
        <v>50</v>
      </c>
      <c r="C38" s="43" t="s">
        <v>15</v>
      </c>
      <c r="D38" s="43">
        <v>1.7</v>
      </c>
      <c r="E38" s="37" t="s">
        <v>20</v>
      </c>
      <c r="F38" s="37"/>
      <c r="G38" s="37"/>
      <c r="H38" s="37"/>
      <c r="I38" s="39"/>
      <c r="J38" s="40"/>
      <c r="K38" s="40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57">
        <v>4121</v>
      </c>
      <c r="AC38" s="57">
        <v>4309</v>
      </c>
      <c r="AD38" s="57">
        <v>4496</v>
      </c>
      <c r="AE38" s="56">
        <v>4683</v>
      </c>
      <c r="AF38" s="58">
        <v>3239</v>
      </c>
    </row>
    <row r="39" spans="1:32" ht="16.5" customHeight="1" x14ac:dyDescent="0.3">
      <c r="A39" s="137"/>
      <c r="B39" s="34" t="s">
        <v>50</v>
      </c>
      <c r="C39" s="43" t="s">
        <v>23</v>
      </c>
      <c r="D39" s="43">
        <v>2.7</v>
      </c>
      <c r="E39" s="37" t="s">
        <v>20</v>
      </c>
      <c r="F39" s="37"/>
      <c r="G39" s="37"/>
      <c r="H39" s="37"/>
      <c r="I39" s="39"/>
      <c r="J39" s="40"/>
      <c r="K39" s="40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57">
        <v>6542</v>
      </c>
      <c r="AC39" s="57">
        <v>6840</v>
      </c>
      <c r="AD39" s="57">
        <v>7138</v>
      </c>
      <c r="AE39" s="56">
        <v>7435</v>
      </c>
      <c r="AF39" s="58">
        <v>5141</v>
      </c>
    </row>
    <row r="40" spans="1:32" ht="16.5" customHeight="1" x14ac:dyDescent="0.3">
      <c r="A40" s="138"/>
      <c r="B40" s="34" t="s">
        <v>50</v>
      </c>
      <c r="C40" s="43" t="s">
        <v>24</v>
      </c>
      <c r="D40" s="43">
        <v>3</v>
      </c>
      <c r="E40" s="37" t="s">
        <v>20</v>
      </c>
      <c r="F40" s="37"/>
      <c r="G40" s="37"/>
      <c r="H40" s="37"/>
      <c r="I40" s="39"/>
      <c r="J40" s="40"/>
      <c r="K40" s="40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57">
        <v>7264</v>
      </c>
      <c r="AC40" s="57">
        <v>7594</v>
      </c>
      <c r="AD40" s="57">
        <v>7924</v>
      </c>
      <c r="AE40" s="56">
        <v>8254</v>
      </c>
      <c r="AF40" s="58">
        <v>5720</v>
      </c>
    </row>
    <row r="41" spans="1:32" ht="17.25" x14ac:dyDescent="0.3">
      <c r="A41" s="95"/>
      <c r="B41" s="34" t="s">
        <v>50</v>
      </c>
      <c r="C41" s="43" t="s">
        <v>30</v>
      </c>
      <c r="D41" s="43">
        <v>3.5</v>
      </c>
      <c r="E41" s="37" t="s">
        <v>20</v>
      </c>
      <c r="F41" s="37"/>
      <c r="G41" s="37"/>
      <c r="H41" s="37"/>
      <c r="I41" s="39"/>
      <c r="J41" s="40"/>
      <c r="K41" s="40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57">
        <v>8483</v>
      </c>
      <c r="AC41" s="57">
        <v>8868</v>
      </c>
      <c r="AD41" s="57">
        <v>9255</v>
      </c>
      <c r="AE41" s="56">
        <v>9640</v>
      </c>
      <c r="AF41" s="58">
        <v>6665</v>
      </c>
    </row>
    <row r="42" spans="1:32" ht="13.5" x14ac:dyDescent="0.25">
      <c r="A42" s="534" t="s">
        <v>27</v>
      </c>
      <c r="B42" s="552"/>
      <c r="C42" s="552"/>
      <c r="D42" s="552"/>
      <c r="E42" s="552"/>
      <c r="F42" s="552"/>
      <c r="G42" s="552"/>
      <c r="H42" s="552"/>
      <c r="I42" s="552"/>
      <c r="J42" s="552"/>
      <c r="K42" s="552"/>
      <c r="L42" s="552"/>
      <c r="M42" s="552"/>
      <c r="N42" s="552"/>
      <c r="O42" s="552"/>
      <c r="P42" s="552"/>
      <c r="Q42" s="552"/>
      <c r="R42" s="552"/>
      <c r="S42" s="552"/>
      <c r="T42" s="552"/>
      <c r="U42" s="552"/>
      <c r="V42" s="552"/>
      <c r="W42" s="552"/>
      <c r="X42" s="552"/>
      <c r="Y42" s="552"/>
      <c r="Z42" s="552"/>
      <c r="AA42" s="552"/>
      <c r="AB42" s="552"/>
      <c r="AC42" s="552"/>
      <c r="AD42" s="552"/>
      <c r="AE42" s="552"/>
      <c r="AF42" s="552"/>
    </row>
    <row r="43" spans="1:32" ht="13.5" x14ac:dyDescent="0.25">
      <c r="A43" s="534" t="s">
        <v>28</v>
      </c>
      <c r="B43" s="552"/>
      <c r="C43" s="552"/>
      <c r="D43" s="552"/>
      <c r="E43" s="552"/>
      <c r="F43" s="552"/>
      <c r="G43" s="552"/>
      <c r="H43" s="552"/>
      <c r="I43" s="552"/>
      <c r="J43" s="552"/>
      <c r="K43" s="552"/>
      <c r="L43" s="552"/>
      <c r="M43" s="552"/>
      <c r="N43" s="552"/>
      <c r="O43" s="552"/>
      <c r="P43" s="552"/>
      <c r="Q43" s="552"/>
      <c r="R43" s="552"/>
      <c r="S43" s="552"/>
      <c r="T43" s="552"/>
      <c r="U43" s="552"/>
      <c r="V43" s="552"/>
      <c r="W43" s="552"/>
      <c r="X43" s="552"/>
      <c r="Y43" s="552"/>
      <c r="Z43" s="552"/>
      <c r="AA43" s="552"/>
      <c r="AB43" s="552"/>
      <c r="AC43" s="552"/>
      <c r="AD43" s="552"/>
      <c r="AE43" s="552"/>
      <c r="AF43" s="552"/>
    </row>
    <row r="44" spans="1:32" ht="13.5" x14ac:dyDescent="0.25">
      <c r="A44" s="120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</row>
    <row r="45" spans="1:32" ht="13.5" x14ac:dyDescent="0.25">
      <c r="A45" s="553" t="s">
        <v>137</v>
      </c>
      <c r="B45" s="554"/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554"/>
      <c r="R45" s="554"/>
      <c r="S45" s="554"/>
      <c r="T45" s="554"/>
      <c r="U45" s="554"/>
      <c r="V45" s="554"/>
      <c r="W45" s="554"/>
      <c r="X45" s="554"/>
      <c r="Y45" s="554"/>
      <c r="Z45" s="554"/>
      <c r="AA45" s="554"/>
      <c r="AB45" s="554"/>
      <c r="AC45" s="554"/>
      <c r="AD45" s="554"/>
      <c r="AE45" s="554"/>
      <c r="AF45" s="554"/>
    </row>
    <row r="46" spans="1:32" ht="13.5" x14ac:dyDescent="0.25">
      <c r="A46" s="550" t="s">
        <v>138</v>
      </c>
      <c r="B46" s="551"/>
      <c r="C46" s="551"/>
      <c r="D46" s="551"/>
      <c r="E46" s="551"/>
      <c r="F46" s="551"/>
      <c r="G46" s="551"/>
      <c r="H46" s="551"/>
      <c r="I46" s="551"/>
      <c r="J46" s="551"/>
      <c r="K46" s="551"/>
      <c r="L46" s="551"/>
      <c r="M46" s="551"/>
      <c r="N46" s="551"/>
      <c r="O46" s="551"/>
      <c r="P46" s="551"/>
      <c r="Q46" s="551"/>
      <c r="R46" s="551"/>
      <c r="S46" s="551"/>
      <c r="T46" s="551"/>
      <c r="U46" s="551"/>
      <c r="V46" s="551"/>
      <c r="W46" s="551"/>
      <c r="X46" s="551"/>
      <c r="Y46" s="551"/>
      <c r="Z46" s="551"/>
      <c r="AA46" s="551"/>
      <c r="AB46" s="551"/>
      <c r="AC46" s="551"/>
      <c r="AD46" s="551"/>
      <c r="AE46" s="551"/>
      <c r="AF46" s="551"/>
    </row>
    <row r="47" spans="1:32" ht="16.5" x14ac:dyDescent="0.3">
      <c r="A47" s="8"/>
      <c r="B47" s="8"/>
      <c r="C47" s="7"/>
      <c r="D47" s="7"/>
      <c r="E47" s="7"/>
      <c r="F47" s="7"/>
      <c r="G47" s="7"/>
      <c r="H47" s="7"/>
      <c r="I47" s="18"/>
      <c r="J47" s="20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32" ht="16.5" x14ac:dyDescent="0.3">
      <c r="A48" s="8"/>
      <c r="B48" s="8"/>
      <c r="C48" s="7"/>
      <c r="D48" s="7"/>
      <c r="E48" s="7"/>
      <c r="F48" s="7"/>
      <c r="G48" s="7"/>
      <c r="H48" s="7"/>
      <c r="I48" s="18"/>
      <c r="J48" s="20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6.5" x14ac:dyDescent="0.3">
      <c r="A49" s="8"/>
      <c r="B49" s="8"/>
      <c r="C49" s="7"/>
      <c r="D49" s="7"/>
      <c r="E49" s="7"/>
      <c r="F49" s="7"/>
      <c r="G49" s="7"/>
      <c r="H49" s="7"/>
      <c r="I49" s="18"/>
      <c r="J49" s="20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6.5" x14ac:dyDescent="0.3">
      <c r="A50" s="8"/>
      <c r="B50" s="8"/>
      <c r="C50" s="7"/>
      <c r="D50" s="7"/>
      <c r="E50" s="7"/>
      <c r="F50" s="7"/>
      <c r="G50" s="7"/>
      <c r="H50" s="7"/>
      <c r="I50" s="18"/>
      <c r="J50" s="20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6.5" x14ac:dyDescent="0.3">
      <c r="A51" s="8"/>
      <c r="B51" s="8"/>
      <c r="C51" s="7"/>
      <c r="D51" s="7"/>
      <c r="E51" s="7"/>
      <c r="F51" s="7"/>
      <c r="G51" s="7"/>
      <c r="H51" s="7"/>
      <c r="I51" s="18"/>
      <c r="J51" s="20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6.5" x14ac:dyDescent="0.3">
      <c r="A52" s="8"/>
      <c r="B52" s="8"/>
      <c r="C52" s="7"/>
      <c r="D52" s="7"/>
      <c r="E52" s="7"/>
      <c r="F52" s="7"/>
      <c r="G52" s="7"/>
      <c r="H52" s="7"/>
      <c r="I52" s="18"/>
      <c r="J52" s="20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6.5" x14ac:dyDescent="0.3">
      <c r="A53" s="8"/>
      <c r="B53" s="8"/>
      <c r="C53" s="7"/>
      <c r="D53" s="7"/>
      <c r="E53" s="7"/>
      <c r="F53" s="7"/>
      <c r="G53" s="7"/>
      <c r="H53" s="7"/>
      <c r="I53" s="18"/>
      <c r="J53" s="20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6.5" x14ac:dyDescent="0.3">
      <c r="A54" s="8"/>
      <c r="B54" s="8"/>
      <c r="C54" s="7"/>
      <c r="D54" s="7"/>
      <c r="E54" s="7"/>
      <c r="F54" s="7"/>
      <c r="G54" s="7"/>
      <c r="H54" s="7"/>
      <c r="I54" s="18"/>
      <c r="J54" s="20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6.5" x14ac:dyDescent="0.3">
      <c r="A55" s="8"/>
      <c r="B55" s="8"/>
      <c r="C55" s="7"/>
      <c r="D55" s="7"/>
      <c r="E55" s="7"/>
      <c r="F55" s="7"/>
      <c r="G55" s="7"/>
      <c r="H55" s="7"/>
      <c r="I55" s="18"/>
      <c r="J55" s="20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6.5" x14ac:dyDescent="0.3">
      <c r="A56" s="8"/>
      <c r="B56" s="8"/>
      <c r="C56" s="7"/>
      <c r="D56" s="7"/>
      <c r="E56" s="7"/>
      <c r="F56" s="7"/>
      <c r="G56" s="7"/>
      <c r="H56" s="7"/>
      <c r="I56" s="18"/>
      <c r="J56" s="20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6.5" x14ac:dyDescent="0.3">
      <c r="A57" s="8"/>
      <c r="B57" s="8"/>
      <c r="C57" s="7"/>
      <c r="D57" s="7"/>
      <c r="E57" s="7"/>
      <c r="F57" s="7"/>
      <c r="G57" s="7"/>
      <c r="H57" s="7"/>
      <c r="I57" s="18"/>
      <c r="J57" s="20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6.5" x14ac:dyDescent="0.3">
      <c r="A58" s="8"/>
      <c r="B58" s="8"/>
      <c r="C58" s="7"/>
      <c r="D58" s="7"/>
      <c r="E58" s="7"/>
      <c r="F58" s="7"/>
      <c r="G58" s="7"/>
      <c r="H58" s="7"/>
      <c r="I58" s="18"/>
      <c r="J58" s="20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6.5" x14ac:dyDescent="0.3">
      <c r="A59" s="8"/>
      <c r="B59" s="8"/>
      <c r="C59" s="7"/>
      <c r="D59" s="7"/>
      <c r="E59" s="7"/>
      <c r="F59" s="7"/>
      <c r="G59" s="7"/>
      <c r="H59" s="7"/>
      <c r="I59" s="18"/>
      <c r="J59" s="20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6.5" x14ac:dyDescent="0.3">
      <c r="A60" s="8"/>
      <c r="B60" s="8"/>
      <c r="C60" s="7"/>
      <c r="D60" s="7"/>
      <c r="E60" s="7"/>
      <c r="F60" s="7"/>
      <c r="G60" s="7"/>
      <c r="H60" s="7"/>
      <c r="I60" s="18"/>
      <c r="J60" s="20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6.5" x14ac:dyDescent="0.3">
      <c r="A61" s="8"/>
      <c r="B61" s="8"/>
      <c r="C61" s="7"/>
      <c r="D61" s="7"/>
      <c r="E61" s="7"/>
      <c r="F61" s="7"/>
      <c r="G61" s="7"/>
      <c r="H61" s="7"/>
      <c r="I61" s="18"/>
      <c r="J61" s="20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x14ac:dyDescent="0.2">
      <c r="J62" s="5"/>
    </row>
    <row r="63" spans="1:27" x14ac:dyDescent="0.2">
      <c r="J63" s="5"/>
    </row>
    <row r="64" spans="1:27" x14ac:dyDescent="0.2">
      <c r="J64" s="5"/>
    </row>
    <row r="65" spans="10:10" x14ac:dyDescent="0.2">
      <c r="J65" s="5"/>
    </row>
    <row r="66" spans="10:10" x14ac:dyDescent="0.2">
      <c r="J66" s="5"/>
    </row>
    <row r="67" spans="10:10" x14ac:dyDescent="0.2">
      <c r="J67" s="5"/>
    </row>
    <row r="68" spans="10:10" x14ac:dyDescent="0.2">
      <c r="J68" s="5"/>
    </row>
    <row r="69" spans="10:10" x14ac:dyDescent="0.2">
      <c r="J69" s="5"/>
    </row>
    <row r="70" spans="10:10" x14ac:dyDescent="0.2">
      <c r="J70" s="5"/>
    </row>
    <row r="71" spans="10:10" x14ac:dyDescent="0.2">
      <c r="J71" s="5"/>
    </row>
    <row r="72" spans="10:10" x14ac:dyDescent="0.2">
      <c r="J72" s="5"/>
    </row>
    <row r="73" spans="10:10" x14ac:dyDescent="0.2">
      <c r="J73" s="5"/>
    </row>
    <row r="74" spans="10:10" x14ac:dyDescent="0.2">
      <c r="J74" s="5"/>
    </row>
    <row r="75" spans="10:10" x14ac:dyDescent="0.2">
      <c r="J75" s="5"/>
    </row>
    <row r="76" spans="10:10" x14ac:dyDescent="0.2">
      <c r="J76" s="5"/>
    </row>
    <row r="77" spans="10:10" x14ac:dyDescent="0.2">
      <c r="J77" s="5"/>
    </row>
    <row r="78" spans="10:10" x14ac:dyDescent="0.2">
      <c r="J78" s="5"/>
    </row>
    <row r="79" spans="10:10" x14ac:dyDescent="0.2">
      <c r="J79" s="5"/>
    </row>
    <row r="80" spans="10:10" x14ac:dyDescent="0.2">
      <c r="J80" s="5"/>
    </row>
    <row r="81" spans="10:10" x14ac:dyDescent="0.2">
      <c r="J81" s="5"/>
    </row>
    <row r="82" spans="10:10" x14ac:dyDescent="0.2">
      <c r="J82" s="5"/>
    </row>
    <row r="83" spans="10:10" x14ac:dyDescent="0.2">
      <c r="J83" s="5"/>
    </row>
    <row r="84" spans="10:10" x14ac:dyDescent="0.2">
      <c r="J84" s="5"/>
    </row>
    <row r="85" spans="10:10" x14ac:dyDescent="0.2">
      <c r="J85" s="5"/>
    </row>
    <row r="86" spans="10:10" x14ac:dyDescent="0.2">
      <c r="J86" s="5"/>
    </row>
    <row r="87" spans="10:10" x14ac:dyDescent="0.2">
      <c r="J87" s="5"/>
    </row>
    <row r="88" spans="10:10" x14ac:dyDescent="0.2">
      <c r="J88" s="5"/>
    </row>
    <row r="89" spans="10:10" x14ac:dyDescent="0.2">
      <c r="J89" s="5"/>
    </row>
    <row r="90" spans="10:10" x14ac:dyDescent="0.2">
      <c r="J90" s="5"/>
    </row>
    <row r="91" spans="10:10" x14ac:dyDescent="0.2">
      <c r="J91" s="5"/>
    </row>
    <row r="92" spans="10:10" x14ac:dyDescent="0.2">
      <c r="J92" s="5"/>
    </row>
    <row r="93" spans="10:10" x14ac:dyDescent="0.2">
      <c r="J93" s="5"/>
    </row>
    <row r="94" spans="10:10" x14ac:dyDescent="0.2">
      <c r="J94" s="5"/>
    </row>
    <row r="95" spans="10:10" x14ac:dyDescent="0.2">
      <c r="J95" s="5"/>
    </row>
    <row r="96" spans="10:10" x14ac:dyDescent="0.2">
      <c r="J96" s="5"/>
    </row>
    <row r="97" spans="10:10" x14ac:dyDescent="0.2">
      <c r="J97" s="5"/>
    </row>
    <row r="98" spans="10:10" x14ac:dyDescent="0.2">
      <c r="J98" s="5"/>
    </row>
    <row r="99" spans="10:10" x14ac:dyDescent="0.2">
      <c r="J99" s="5"/>
    </row>
    <row r="100" spans="10:10" x14ac:dyDescent="0.2">
      <c r="J100" s="5"/>
    </row>
    <row r="101" spans="10:10" x14ac:dyDescent="0.2">
      <c r="J101" s="5"/>
    </row>
    <row r="102" spans="10:10" x14ac:dyDescent="0.2">
      <c r="J102" s="5"/>
    </row>
    <row r="103" spans="10:10" x14ac:dyDescent="0.2">
      <c r="J103" s="5"/>
    </row>
    <row r="104" spans="10:10" x14ac:dyDescent="0.2">
      <c r="J104" s="5"/>
    </row>
    <row r="105" spans="10:10" x14ac:dyDescent="0.2">
      <c r="J105" s="5"/>
    </row>
    <row r="106" spans="10:10" x14ac:dyDescent="0.2">
      <c r="J106" s="5"/>
    </row>
    <row r="107" spans="10:10" x14ac:dyDescent="0.2">
      <c r="J107" s="5"/>
    </row>
    <row r="108" spans="10:10" x14ac:dyDescent="0.2">
      <c r="J108" s="5"/>
    </row>
    <row r="109" spans="10:10" x14ac:dyDescent="0.2">
      <c r="J109" s="5"/>
    </row>
    <row r="110" spans="10:10" x14ac:dyDescent="0.2">
      <c r="J110" s="5"/>
    </row>
    <row r="111" spans="10:10" x14ac:dyDescent="0.2">
      <c r="J111" s="5"/>
    </row>
    <row r="112" spans="10:10" x14ac:dyDescent="0.2">
      <c r="J112" s="5"/>
    </row>
    <row r="113" spans="10:10" x14ac:dyDescent="0.2">
      <c r="J113" s="5"/>
    </row>
    <row r="114" spans="10:10" x14ac:dyDescent="0.2">
      <c r="J114" s="5"/>
    </row>
    <row r="115" spans="10:10" x14ac:dyDescent="0.2">
      <c r="J115" s="5"/>
    </row>
    <row r="116" spans="10:10" x14ac:dyDescent="0.2">
      <c r="J116" s="5"/>
    </row>
    <row r="117" spans="10:10" x14ac:dyDescent="0.2">
      <c r="J117" s="5"/>
    </row>
    <row r="118" spans="10:10" x14ac:dyDescent="0.2">
      <c r="J118" s="5"/>
    </row>
    <row r="119" spans="10:10" x14ac:dyDescent="0.2">
      <c r="J119" s="5"/>
    </row>
    <row r="120" spans="10:10" x14ac:dyDescent="0.2">
      <c r="J120" s="5"/>
    </row>
    <row r="121" spans="10:10" x14ac:dyDescent="0.2">
      <c r="J121" s="5"/>
    </row>
    <row r="122" spans="10:10" x14ac:dyDescent="0.2">
      <c r="J122" s="5"/>
    </row>
    <row r="123" spans="10:10" x14ac:dyDescent="0.2">
      <c r="J123" s="5"/>
    </row>
    <row r="124" spans="10:10" x14ac:dyDescent="0.2">
      <c r="J124" s="5"/>
    </row>
    <row r="125" spans="10:10" x14ac:dyDescent="0.2">
      <c r="J125" s="5"/>
    </row>
    <row r="126" spans="10:10" x14ac:dyDescent="0.2">
      <c r="J126" s="5"/>
    </row>
    <row r="127" spans="10:10" x14ac:dyDescent="0.2">
      <c r="J127" s="5"/>
    </row>
    <row r="128" spans="10:10" x14ac:dyDescent="0.2">
      <c r="J128" s="5"/>
    </row>
    <row r="129" spans="10:10" x14ac:dyDescent="0.2">
      <c r="J129" s="5"/>
    </row>
    <row r="130" spans="10:10" x14ac:dyDescent="0.2">
      <c r="J130" s="5"/>
    </row>
    <row r="131" spans="10:10" x14ac:dyDescent="0.2">
      <c r="J131" s="5"/>
    </row>
    <row r="132" spans="10:10" x14ac:dyDescent="0.2">
      <c r="J132" s="5"/>
    </row>
    <row r="133" spans="10:10" x14ac:dyDescent="0.2">
      <c r="J133" s="5"/>
    </row>
    <row r="134" spans="10:10" x14ac:dyDescent="0.2">
      <c r="J134" s="5"/>
    </row>
    <row r="135" spans="10:10" x14ac:dyDescent="0.2">
      <c r="J135" s="5"/>
    </row>
    <row r="136" spans="10:10" x14ac:dyDescent="0.2">
      <c r="J136" s="5"/>
    </row>
    <row r="137" spans="10:10" x14ac:dyDescent="0.2">
      <c r="J137" s="5"/>
    </row>
    <row r="138" spans="10:10" x14ac:dyDescent="0.2">
      <c r="J138" s="5"/>
    </row>
    <row r="139" spans="10:10" x14ac:dyDescent="0.2">
      <c r="J139" s="5"/>
    </row>
    <row r="140" spans="10:10" x14ac:dyDescent="0.2">
      <c r="J140" s="5"/>
    </row>
    <row r="141" spans="10:10" x14ac:dyDescent="0.2">
      <c r="J141" s="5"/>
    </row>
    <row r="142" spans="10:10" x14ac:dyDescent="0.2">
      <c r="J142" s="5"/>
    </row>
    <row r="143" spans="10:10" x14ac:dyDescent="0.2">
      <c r="J143" s="5"/>
    </row>
    <row r="144" spans="10:10" x14ac:dyDescent="0.2">
      <c r="J144" s="5"/>
    </row>
    <row r="145" spans="10:10" x14ac:dyDescent="0.2">
      <c r="J145" s="5"/>
    </row>
    <row r="146" spans="10:10" x14ac:dyDescent="0.2">
      <c r="J146" s="5"/>
    </row>
    <row r="147" spans="10:10" x14ac:dyDescent="0.2">
      <c r="J147" s="5"/>
    </row>
    <row r="148" spans="10:10" x14ac:dyDescent="0.2">
      <c r="J148" s="5"/>
    </row>
    <row r="149" spans="10:10" x14ac:dyDescent="0.2">
      <c r="J149" s="5"/>
    </row>
    <row r="150" spans="10:10" x14ac:dyDescent="0.2">
      <c r="J150" s="5"/>
    </row>
    <row r="151" spans="10:10" x14ac:dyDescent="0.2">
      <c r="J151" s="5"/>
    </row>
    <row r="152" spans="10:10" x14ac:dyDescent="0.2">
      <c r="J152" s="5"/>
    </row>
    <row r="153" spans="10:10" x14ac:dyDescent="0.2">
      <c r="J153" s="5"/>
    </row>
    <row r="154" spans="10:10" x14ac:dyDescent="0.2">
      <c r="J154" s="5"/>
    </row>
    <row r="155" spans="10:10" x14ac:dyDescent="0.2">
      <c r="J155" s="5"/>
    </row>
    <row r="156" spans="10:10" x14ac:dyDescent="0.2">
      <c r="J156" s="5"/>
    </row>
    <row r="157" spans="10:10" x14ac:dyDescent="0.2">
      <c r="J157" s="5"/>
    </row>
    <row r="158" spans="10:10" x14ac:dyDescent="0.2">
      <c r="J158" s="5"/>
    </row>
    <row r="159" spans="10:10" x14ac:dyDescent="0.2">
      <c r="J159" s="5"/>
    </row>
    <row r="160" spans="10:10" x14ac:dyDescent="0.2">
      <c r="J160" s="5"/>
    </row>
    <row r="161" spans="10:10" x14ac:dyDescent="0.2">
      <c r="J161" s="5"/>
    </row>
    <row r="162" spans="10:10" x14ac:dyDescent="0.2">
      <c r="J162" s="5"/>
    </row>
    <row r="163" spans="10:10" x14ac:dyDescent="0.2">
      <c r="J163" s="5"/>
    </row>
    <row r="164" spans="10:10" x14ac:dyDescent="0.2">
      <c r="J164" s="5"/>
    </row>
    <row r="165" spans="10:10" x14ac:dyDescent="0.2">
      <c r="J165" s="5"/>
    </row>
    <row r="166" spans="10:10" x14ac:dyDescent="0.2">
      <c r="J166" s="5"/>
    </row>
    <row r="167" spans="10:10" x14ac:dyDescent="0.2">
      <c r="J167" s="5"/>
    </row>
    <row r="168" spans="10:10" x14ac:dyDescent="0.2">
      <c r="J168" s="5"/>
    </row>
    <row r="169" spans="10:10" x14ac:dyDescent="0.2">
      <c r="J169" s="5"/>
    </row>
    <row r="170" spans="10:10" x14ac:dyDescent="0.2">
      <c r="J170" s="5"/>
    </row>
    <row r="171" spans="10:10" x14ac:dyDescent="0.2">
      <c r="J171" s="5"/>
    </row>
    <row r="172" spans="10:10" x14ac:dyDescent="0.2">
      <c r="J172" s="5"/>
    </row>
    <row r="173" spans="10:10" x14ac:dyDescent="0.2">
      <c r="J173" s="5"/>
    </row>
    <row r="174" spans="10:10" x14ac:dyDescent="0.2">
      <c r="J174" s="5"/>
    </row>
    <row r="175" spans="10:10" x14ac:dyDescent="0.2">
      <c r="J175" s="5"/>
    </row>
    <row r="176" spans="10:10" x14ac:dyDescent="0.2">
      <c r="J176" s="5"/>
    </row>
    <row r="177" spans="10:10" x14ac:dyDescent="0.2">
      <c r="J177" s="5"/>
    </row>
    <row r="178" spans="10:10" x14ac:dyDescent="0.2">
      <c r="J178" s="5"/>
    </row>
    <row r="179" spans="10:10" x14ac:dyDescent="0.2">
      <c r="J179" s="5"/>
    </row>
    <row r="180" spans="10:10" x14ac:dyDescent="0.2">
      <c r="J180" s="5"/>
    </row>
    <row r="181" spans="10:10" x14ac:dyDescent="0.2">
      <c r="J181" s="5"/>
    </row>
    <row r="182" spans="10:10" x14ac:dyDescent="0.2">
      <c r="J182" s="5"/>
    </row>
    <row r="183" spans="10:10" x14ac:dyDescent="0.2">
      <c r="J183" s="5"/>
    </row>
    <row r="184" spans="10:10" x14ac:dyDescent="0.2">
      <c r="J184" s="5"/>
    </row>
    <row r="185" spans="10:10" x14ac:dyDescent="0.2">
      <c r="J185" s="5"/>
    </row>
    <row r="186" spans="10:10" x14ac:dyDescent="0.2">
      <c r="J186" s="5"/>
    </row>
    <row r="187" spans="10:10" x14ac:dyDescent="0.2">
      <c r="J187" s="5"/>
    </row>
    <row r="188" spans="10:10" x14ac:dyDescent="0.2">
      <c r="J188" s="5"/>
    </row>
    <row r="189" spans="10:10" x14ac:dyDescent="0.2">
      <c r="J189" s="5"/>
    </row>
    <row r="190" spans="10:10" x14ac:dyDescent="0.2">
      <c r="J190" s="5"/>
    </row>
    <row r="191" spans="10:10" x14ac:dyDescent="0.2">
      <c r="J191" s="5"/>
    </row>
    <row r="192" spans="10:10" x14ac:dyDescent="0.2">
      <c r="J192" s="5"/>
    </row>
    <row r="193" spans="10:10" x14ac:dyDescent="0.2">
      <c r="J193" s="5"/>
    </row>
    <row r="194" spans="10:10" x14ac:dyDescent="0.2">
      <c r="J194" s="5"/>
    </row>
    <row r="195" spans="10:10" x14ac:dyDescent="0.2">
      <c r="J195" s="5"/>
    </row>
    <row r="196" spans="10:10" x14ac:dyDescent="0.2">
      <c r="J196" s="5"/>
    </row>
    <row r="197" spans="10:10" x14ac:dyDescent="0.2">
      <c r="J197" s="5"/>
    </row>
    <row r="198" spans="10:10" x14ac:dyDescent="0.2">
      <c r="J198" s="5"/>
    </row>
    <row r="199" spans="10:10" x14ac:dyDescent="0.2">
      <c r="J199" s="5"/>
    </row>
    <row r="200" spans="10:10" x14ac:dyDescent="0.2">
      <c r="J200" s="5"/>
    </row>
    <row r="201" spans="10:10" x14ac:dyDescent="0.2">
      <c r="J201" s="5"/>
    </row>
    <row r="202" spans="10:10" x14ac:dyDescent="0.2">
      <c r="J202" s="5"/>
    </row>
    <row r="203" spans="10:10" x14ac:dyDescent="0.2">
      <c r="J203" s="5"/>
    </row>
    <row r="204" spans="10:10" x14ac:dyDescent="0.2">
      <c r="J204" s="5"/>
    </row>
    <row r="205" spans="10:10" x14ac:dyDescent="0.2">
      <c r="J205" s="5"/>
    </row>
    <row r="206" spans="10:10" x14ac:dyDescent="0.2">
      <c r="J206" s="5"/>
    </row>
    <row r="207" spans="10:10" x14ac:dyDescent="0.2">
      <c r="J207" s="5"/>
    </row>
    <row r="208" spans="10:10" x14ac:dyDescent="0.2">
      <c r="J208" s="5"/>
    </row>
    <row r="209" spans="10:10" x14ac:dyDescent="0.2">
      <c r="J209" s="5"/>
    </row>
    <row r="210" spans="10:10" x14ac:dyDescent="0.2">
      <c r="J210" s="5"/>
    </row>
    <row r="211" spans="10:10" x14ac:dyDescent="0.2">
      <c r="J211" s="5"/>
    </row>
    <row r="212" spans="10:10" x14ac:dyDescent="0.2">
      <c r="J212" s="5"/>
    </row>
    <row r="213" spans="10:10" x14ac:dyDescent="0.2">
      <c r="J213" s="5"/>
    </row>
    <row r="214" spans="10:10" x14ac:dyDescent="0.2">
      <c r="J214" s="5"/>
    </row>
    <row r="215" spans="10:10" x14ac:dyDescent="0.2">
      <c r="J215" s="5"/>
    </row>
    <row r="216" spans="10:10" x14ac:dyDescent="0.2">
      <c r="J216" s="5"/>
    </row>
    <row r="217" spans="10:10" x14ac:dyDescent="0.2">
      <c r="J217" s="5"/>
    </row>
    <row r="218" spans="10:10" x14ac:dyDescent="0.2">
      <c r="J218" s="5"/>
    </row>
    <row r="219" spans="10:10" x14ac:dyDescent="0.2">
      <c r="J219" s="5"/>
    </row>
    <row r="220" spans="10:10" x14ac:dyDescent="0.2">
      <c r="J220" s="5"/>
    </row>
    <row r="221" spans="10:10" x14ac:dyDescent="0.2">
      <c r="J221" s="5"/>
    </row>
    <row r="222" spans="10:10" x14ac:dyDescent="0.2">
      <c r="J222" s="5"/>
    </row>
    <row r="223" spans="10:10" x14ac:dyDescent="0.2">
      <c r="J223" s="5"/>
    </row>
    <row r="224" spans="10:10" x14ac:dyDescent="0.2">
      <c r="J224" s="5"/>
    </row>
    <row r="225" spans="10:10" x14ac:dyDescent="0.2">
      <c r="J225" s="5"/>
    </row>
    <row r="226" spans="10:10" x14ac:dyDescent="0.2">
      <c r="J226" s="5"/>
    </row>
    <row r="227" spans="10:10" x14ac:dyDescent="0.2">
      <c r="J227" s="5"/>
    </row>
    <row r="228" spans="10:10" x14ac:dyDescent="0.2">
      <c r="J228" s="5"/>
    </row>
    <row r="229" spans="10:10" x14ac:dyDescent="0.2">
      <c r="J229" s="5"/>
    </row>
    <row r="230" spans="10:10" x14ac:dyDescent="0.2">
      <c r="J230" s="5"/>
    </row>
    <row r="231" spans="10:10" x14ac:dyDescent="0.2">
      <c r="J231" s="5"/>
    </row>
  </sheetData>
  <sheetProtection password="A3AF" sheet="1" selectLockedCells="1" selectUnlockedCells="1"/>
  <mergeCells count="8">
    <mergeCell ref="C2:P2"/>
    <mergeCell ref="C6:M6"/>
    <mergeCell ref="C7:M7"/>
    <mergeCell ref="A9:E9"/>
    <mergeCell ref="A46:AF46"/>
    <mergeCell ref="A42:AF42"/>
    <mergeCell ref="A43:AF43"/>
    <mergeCell ref="A45:AF45"/>
  </mergeCells>
  <phoneticPr fontId="0" type="noConversion"/>
  <pageMargins left="1.0236220472440944" right="0.23622047244094491" top="0.31496062992125984" bottom="7.874015748031496E-2" header="0.31496062992125984" footer="0.19685039370078741"/>
  <pageSetup paperSize="9" scale="65" orientation="portrait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80" zoomScaleNormal="80" workbookViewId="0">
      <selection activeCell="I20" sqref="I20"/>
    </sheetView>
  </sheetViews>
  <sheetFormatPr defaultRowHeight="12.75" x14ac:dyDescent="0.2"/>
  <cols>
    <col min="1" max="1" width="29.7109375" customWidth="1"/>
    <col min="2" max="2" width="17.28515625" customWidth="1"/>
    <col min="3" max="3" width="11.28515625" customWidth="1"/>
    <col min="4" max="4" width="9.5703125" customWidth="1"/>
    <col min="5" max="6" width="10.7109375" customWidth="1"/>
    <col min="7" max="7" width="10.140625" customWidth="1"/>
    <col min="8" max="8" width="10.7109375" hidden="1" customWidth="1"/>
    <col min="9" max="9" width="30.7109375" customWidth="1"/>
  </cols>
  <sheetData>
    <row r="1" spans="1:7" x14ac:dyDescent="0.2">
      <c r="C1" s="390">
        <v>41709</v>
      </c>
      <c r="D1" s="391"/>
    </row>
    <row r="2" spans="1:7" x14ac:dyDescent="0.2">
      <c r="C2" s="429" t="s">
        <v>407</v>
      </c>
      <c r="D2" s="429"/>
      <c r="E2" s="429"/>
      <c r="F2" s="429"/>
      <c r="G2" s="429"/>
    </row>
    <row r="3" spans="1:7" ht="12.75" customHeight="1" x14ac:dyDescent="0.2">
      <c r="C3" s="429"/>
      <c r="D3" s="429"/>
      <c r="E3" s="429"/>
      <c r="F3" s="429"/>
      <c r="G3" s="429"/>
    </row>
    <row r="4" spans="1:7" ht="12.75" customHeight="1" x14ac:dyDescent="0.2">
      <c r="C4" s="429"/>
      <c r="D4" s="429"/>
      <c r="E4" s="429"/>
      <c r="F4" s="429"/>
      <c r="G4" s="429"/>
    </row>
    <row r="5" spans="1:7" ht="12.75" customHeight="1" x14ac:dyDescent="0.2">
      <c r="C5" s="429"/>
      <c r="D5" s="429"/>
      <c r="E5" s="429"/>
      <c r="F5" s="429"/>
      <c r="G5" s="429"/>
    </row>
    <row r="6" spans="1:7" ht="12.75" customHeight="1" x14ac:dyDescent="0.2">
      <c r="C6" s="429"/>
      <c r="D6" s="429"/>
      <c r="E6" s="429"/>
      <c r="F6" s="429"/>
      <c r="G6" s="429"/>
    </row>
    <row r="7" spans="1:7" ht="12.75" customHeight="1" x14ac:dyDescent="0.2">
      <c r="C7" s="429"/>
      <c r="D7" s="429"/>
      <c r="E7" s="429"/>
      <c r="F7" s="429"/>
      <c r="G7" s="429"/>
    </row>
    <row r="8" spans="1:7" ht="12.75" customHeight="1" x14ac:dyDescent="0.2">
      <c r="C8" s="429"/>
      <c r="D8" s="429"/>
      <c r="E8" s="429"/>
      <c r="F8" s="429"/>
      <c r="G8" s="429"/>
    </row>
    <row r="9" spans="1:7" ht="12.75" customHeight="1" x14ac:dyDescent="0.2">
      <c r="C9" s="429"/>
      <c r="D9" s="429"/>
      <c r="E9" s="429"/>
      <c r="F9" s="429"/>
      <c r="G9" s="429"/>
    </row>
    <row r="12" spans="1:7" ht="20.25" customHeight="1" thickBot="1" x14ac:dyDescent="0.35">
      <c r="A12" s="359" t="s">
        <v>240</v>
      </c>
      <c r="B12" s="360"/>
      <c r="C12" s="360"/>
      <c r="D12" s="360"/>
      <c r="E12" s="361"/>
      <c r="F12" s="361"/>
    </row>
    <row r="13" spans="1:7" ht="51.75" thickBot="1" x14ac:dyDescent="0.25">
      <c r="A13" s="189" t="s">
        <v>29</v>
      </c>
      <c r="B13" s="187" t="s">
        <v>114</v>
      </c>
      <c r="C13" s="187" t="s">
        <v>115</v>
      </c>
      <c r="D13" s="179" t="s">
        <v>116</v>
      </c>
      <c r="E13" s="179" t="s">
        <v>117</v>
      </c>
      <c r="F13" s="558" t="s">
        <v>118</v>
      </c>
      <c r="G13" s="559"/>
    </row>
    <row r="14" spans="1:7" ht="15.75" x14ac:dyDescent="0.25">
      <c r="A14" s="190" t="s">
        <v>119</v>
      </c>
      <c r="B14" s="191" t="s">
        <v>120</v>
      </c>
      <c r="C14" s="192" t="s">
        <v>121</v>
      </c>
      <c r="D14" s="192" t="s">
        <v>122</v>
      </c>
      <c r="E14" s="193">
        <v>20</v>
      </c>
      <c r="F14" s="560">
        <v>76</v>
      </c>
      <c r="G14" s="561"/>
    </row>
    <row r="15" spans="1:7" ht="15.75" hidden="1" x14ac:dyDescent="0.25">
      <c r="A15" s="194" t="s">
        <v>119</v>
      </c>
      <c r="B15" s="195" t="s">
        <v>120</v>
      </c>
      <c r="C15" s="196" t="s">
        <v>123</v>
      </c>
      <c r="D15" s="196" t="s">
        <v>122</v>
      </c>
      <c r="E15" s="197">
        <v>10</v>
      </c>
      <c r="F15" s="203">
        <v>147</v>
      </c>
      <c r="G15" s="202"/>
    </row>
    <row r="16" spans="1:7" ht="15.75" x14ac:dyDescent="0.25">
      <c r="A16" s="194" t="s">
        <v>124</v>
      </c>
      <c r="B16" s="195" t="s">
        <v>125</v>
      </c>
      <c r="C16" s="196" t="s">
        <v>126</v>
      </c>
      <c r="D16" s="196" t="s">
        <v>122</v>
      </c>
      <c r="E16" s="197">
        <v>30</v>
      </c>
      <c r="F16" s="562">
        <v>121</v>
      </c>
      <c r="G16" s="563"/>
    </row>
    <row r="17" spans="1:8" ht="15.75" x14ac:dyDescent="0.25">
      <c r="A17" s="194" t="s">
        <v>127</v>
      </c>
      <c r="B17" s="195" t="s">
        <v>125</v>
      </c>
      <c r="C17" s="196" t="s">
        <v>126</v>
      </c>
      <c r="D17" s="196" t="s">
        <v>122</v>
      </c>
      <c r="E17" s="197">
        <v>30</v>
      </c>
      <c r="F17" s="562">
        <v>121</v>
      </c>
      <c r="G17" s="563"/>
    </row>
    <row r="18" spans="1:8" ht="15.75" x14ac:dyDescent="0.25">
      <c r="A18" s="194" t="s">
        <v>128</v>
      </c>
      <c r="B18" s="195" t="s">
        <v>129</v>
      </c>
      <c r="C18" s="196" t="s">
        <v>130</v>
      </c>
      <c r="D18" s="196" t="s">
        <v>122</v>
      </c>
      <c r="E18" s="197">
        <v>10</v>
      </c>
      <c r="F18" s="562">
        <v>231</v>
      </c>
      <c r="G18" s="563"/>
    </row>
    <row r="19" spans="1:8" ht="15.75" x14ac:dyDescent="0.25">
      <c r="A19" s="194" t="s">
        <v>131</v>
      </c>
      <c r="B19" s="195" t="s">
        <v>129</v>
      </c>
      <c r="C19" s="196" t="s">
        <v>130</v>
      </c>
      <c r="D19" s="196" t="s">
        <v>122</v>
      </c>
      <c r="E19" s="197">
        <v>10</v>
      </c>
      <c r="F19" s="562">
        <v>231</v>
      </c>
      <c r="G19" s="563"/>
    </row>
    <row r="20" spans="1:8" ht="15.75" x14ac:dyDescent="0.25">
      <c r="A20" s="194" t="s">
        <v>132</v>
      </c>
      <c r="B20" s="195" t="s">
        <v>129</v>
      </c>
      <c r="C20" s="196" t="s">
        <v>130</v>
      </c>
      <c r="D20" s="196" t="s">
        <v>122</v>
      </c>
      <c r="E20" s="197">
        <v>10</v>
      </c>
      <c r="F20" s="562">
        <v>231</v>
      </c>
      <c r="G20" s="563"/>
    </row>
    <row r="21" spans="1:8" ht="15.75" hidden="1" x14ac:dyDescent="0.25">
      <c r="A21" s="194" t="s">
        <v>133</v>
      </c>
      <c r="B21" s="195" t="s">
        <v>129</v>
      </c>
      <c r="C21" s="196" t="s">
        <v>130</v>
      </c>
      <c r="D21" s="196" t="s">
        <v>122</v>
      </c>
      <c r="E21" s="197">
        <v>10</v>
      </c>
      <c r="F21" s="203">
        <v>153</v>
      </c>
      <c r="G21" s="202"/>
    </row>
    <row r="22" spans="1:8" ht="16.5" thickBot="1" x14ac:dyDescent="0.3">
      <c r="A22" s="198" t="s">
        <v>134</v>
      </c>
      <c r="B22" s="199" t="s">
        <v>135</v>
      </c>
      <c r="C22" s="200" t="s">
        <v>126</v>
      </c>
      <c r="D22" s="200" t="s">
        <v>122</v>
      </c>
      <c r="E22" s="201">
        <v>30</v>
      </c>
      <c r="F22" s="564">
        <v>297</v>
      </c>
      <c r="G22" s="565"/>
    </row>
    <row r="23" spans="1:8" ht="13.5" thickBot="1" x14ac:dyDescent="0.25">
      <c r="A23" s="266"/>
      <c r="B23" s="267"/>
      <c r="C23" s="267"/>
      <c r="D23" s="267"/>
      <c r="E23" s="267"/>
      <c r="F23" s="267"/>
      <c r="G23" s="267"/>
    </row>
    <row r="25" spans="1:8" ht="21" customHeight="1" thickBot="1" x14ac:dyDescent="0.3">
      <c r="A25" s="555" t="s">
        <v>241</v>
      </c>
      <c r="B25" s="556"/>
      <c r="C25" s="556"/>
      <c r="D25" s="556"/>
      <c r="E25" s="557"/>
      <c r="F25" s="557"/>
      <c r="G25" s="557"/>
    </row>
    <row r="26" spans="1:8" ht="120.75" customHeight="1" thickBot="1" x14ac:dyDescent="0.25">
      <c r="A26" s="122" t="s">
        <v>29</v>
      </c>
      <c r="B26" s="123" t="s">
        <v>18</v>
      </c>
      <c r="C26" s="124" t="s">
        <v>17</v>
      </c>
      <c r="D26" s="123" t="s">
        <v>2</v>
      </c>
      <c r="E26" s="128" t="s">
        <v>100</v>
      </c>
      <c r="F26" s="128" t="s">
        <v>99</v>
      </c>
      <c r="G26" s="128" t="s">
        <v>98</v>
      </c>
      <c r="H26" s="60" t="s">
        <v>26</v>
      </c>
    </row>
    <row r="27" spans="1:8" ht="24.75" customHeight="1" x14ac:dyDescent="0.3">
      <c r="A27" s="264" t="s">
        <v>92</v>
      </c>
      <c r="B27" s="25" t="s">
        <v>91</v>
      </c>
      <c r="C27" s="175">
        <v>2</v>
      </c>
      <c r="D27" s="28" t="s">
        <v>20</v>
      </c>
      <c r="E27" s="56">
        <f>SUM(H27*1.3)</f>
        <v>546</v>
      </c>
      <c r="F27" s="56">
        <f>SUM(H27*1.4)</f>
        <v>588</v>
      </c>
      <c r="G27" s="56">
        <f>SUM(H27*1.5)</f>
        <v>630</v>
      </c>
      <c r="H27" s="61">
        <v>420</v>
      </c>
    </row>
    <row r="28" spans="1:8" ht="24.75" customHeight="1" x14ac:dyDescent="0.3">
      <c r="A28" s="265" t="s">
        <v>93</v>
      </c>
      <c r="B28" s="34" t="s">
        <v>91</v>
      </c>
      <c r="C28" s="172">
        <v>2.5</v>
      </c>
      <c r="D28" s="37" t="s">
        <v>20</v>
      </c>
      <c r="E28" s="56">
        <f>SUM(H28*1.3)</f>
        <v>546</v>
      </c>
      <c r="F28" s="56">
        <f>SUM(H28*1.4)</f>
        <v>588</v>
      </c>
      <c r="G28" s="56">
        <f>SUM(H28*1.5)</f>
        <v>630</v>
      </c>
      <c r="H28" s="58">
        <v>420</v>
      </c>
    </row>
    <row r="29" spans="1:8" ht="24.75" customHeight="1" x14ac:dyDescent="0.3">
      <c r="A29" s="265" t="s">
        <v>94</v>
      </c>
      <c r="B29" s="34" t="s">
        <v>91</v>
      </c>
      <c r="C29" s="172">
        <v>2.5</v>
      </c>
      <c r="D29" s="37" t="s">
        <v>20</v>
      </c>
      <c r="E29" s="56">
        <f>SUM(H29*1.3)</f>
        <v>546</v>
      </c>
      <c r="F29" s="56">
        <f>SUM(H29*1.4)</f>
        <v>588</v>
      </c>
      <c r="G29" s="56">
        <f>SUM(H29*1.5)</f>
        <v>630</v>
      </c>
      <c r="H29" s="58">
        <v>420</v>
      </c>
    </row>
    <row r="30" spans="1:8" ht="24.75" customHeight="1" x14ac:dyDescent="0.3">
      <c r="A30" s="265" t="s">
        <v>95</v>
      </c>
      <c r="B30" s="34" t="s">
        <v>91</v>
      </c>
      <c r="C30" s="172">
        <v>2</v>
      </c>
      <c r="D30" s="37" t="s">
        <v>20</v>
      </c>
      <c r="E30" s="56">
        <f>SUM(H30*1.3)</f>
        <v>546</v>
      </c>
      <c r="F30" s="56">
        <f>SUM(H30*1.4)</f>
        <v>588</v>
      </c>
      <c r="G30" s="56">
        <f>SUM(H30*1.5)</f>
        <v>630</v>
      </c>
      <c r="H30" s="58">
        <v>420</v>
      </c>
    </row>
    <row r="31" spans="1:8" ht="24.75" hidden="1" customHeight="1" x14ac:dyDescent="0.3">
      <c r="A31" s="173" t="s">
        <v>96</v>
      </c>
      <c r="B31" s="34" t="s">
        <v>91</v>
      </c>
      <c r="C31" s="174">
        <v>2</v>
      </c>
      <c r="D31" s="37" t="s">
        <v>20</v>
      </c>
      <c r="E31" s="56">
        <f t="shared" ref="E31:E32" si="0">SUM(H31*1.15)</f>
        <v>1061.4499999999998</v>
      </c>
      <c r="F31" s="56">
        <f t="shared" ref="F31:F32" si="1">SUM(H31*1.2)</f>
        <v>1107.5999999999999</v>
      </c>
      <c r="G31" s="56">
        <f t="shared" ref="G31:G32" si="2">SUM(H31*1.3)</f>
        <v>1199.9000000000001</v>
      </c>
      <c r="H31" s="61">
        <v>923</v>
      </c>
    </row>
    <row r="32" spans="1:8" ht="24.75" hidden="1" customHeight="1" x14ac:dyDescent="0.3">
      <c r="A32" s="173" t="s">
        <v>97</v>
      </c>
      <c r="B32" s="34" t="s">
        <v>91</v>
      </c>
      <c r="C32" s="172">
        <v>2</v>
      </c>
      <c r="D32" s="37" t="s">
        <v>20</v>
      </c>
      <c r="E32" s="56">
        <f t="shared" si="0"/>
        <v>1144.25</v>
      </c>
      <c r="F32" s="56">
        <f t="shared" si="1"/>
        <v>1194</v>
      </c>
      <c r="G32" s="56">
        <f t="shared" si="2"/>
        <v>1293.5</v>
      </c>
      <c r="H32" s="58">
        <v>995</v>
      </c>
    </row>
    <row r="33" spans="1:8" ht="15" x14ac:dyDescent="0.3">
      <c r="A33" s="107"/>
      <c r="B33" s="107"/>
      <c r="C33" s="109"/>
      <c r="D33" s="109"/>
      <c r="E33" s="112"/>
      <c r="F33" s="112"/>
      <c r="G33" s="112"/>
      <c r="H33" s="63"/>
    </row>
  </sheetData>
  <sheetProtection password="DC6F" sheet="1" objects="1" scenarios="1" selectLockedCells="1" selectUnlockedCells="1"/>
  <mergeCells count="12">
    <mergeCell ref="C1:D1"/>
    <mergeCell ref="A12:F12"/>
    <mergeCell ref="C2:G9"/>
    <mergeCell ref="A25:G25"/>
    <mergeCell ref="F13:G13"/>
    <mergeCell ref="F14:G14"/>
    <mergeCell ref="F16:G16"/>
    <mergeCell ref="F17:G17"/>
    <mergeCell ref="F18:G18"/>
    <mergeCell ref="F20:G20"/>
    <mergeCell ref="F19:G19"/>
    <mergeCell ref="F22:G22"/>
  </mergeCells>
  <pageMargins left="0.26" right="0.31" top="0.75" bottom="0.75" header="0.43" footer="0.3"/>
  <pageSetup paperSize="9" orientation="portrait" r:id="rId1"/>
  <headerFooter>
    <oddHeader>&amp;C21.03.14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view="pageLayout" workbookViewId="0">
      <selection activeCell="A6" sqref="A6:H6"/>
    </sheetView>
  </sheetViews>
  <sheetFormatPr defaultRowHeight="15" x14ac:dyDescent="0.2"/>
  <cols>
    <col min="1" max="1" width="2.7109375" style="269" customWidth="1"/>
    <col min="2" max="2" width="24.140625" style="269" customWidth="1"/>
    <col min="3" max="3" width="11.28515625" style="269" customWidth="1"/>
    <col min="4" max="4" width="10" style="269" customWidth="1"/>
    <col min="5" max="5" width="2.7109375" style="269" customWidth="1"/>
    <col min="6" max="6" width="22" style="269" customWidth="1"/>
    <col min="7" max="7" width="14.28515625" style="269" customWidth="1"/>
    <col min="8" max="8" width="14.42578125" style="269" customWidth="1"/>
    <col min="9" max="9" width="14.5703125" style="268" customWidth="1"/>
    <col min="10" max="16384" width="9.140625" style="268"/>
  </cols>
  <sheetData>
    <row r="1" spans="1:8" x14ac:dyDescent="0.2">
      <c r="D1" s="566" t="s">
        <v>388</v>
      </c>
      <c r="E1" s="566"/>
      <c r="F1" s="566"/>
      <c r="G1" s="566"/>
      <c r="H1" s="566"/>
    </row>
    <row r="2" spans="1:8" x14ac:dyDescent="0.2">
      <c r="D2" s="566"/>
      <c r="E2" s="566"/>
      <c r="F2" s="566"/>
      <c r="G2" s="566"/>
      <c r="H2" s="566"/>
    </row>
    <row r="3" spans="1:8" ht="21" customHeight="1" x14ac:dyDescent="0.2">
      <c r="D3" s="566"/>
      <c r="E3" s="566"/>
      <c r="F3" s="566"/>
      <c r="G3" s="566"/>
      <c r="H3" s="566"/>
    </row>
    <row r="4" spans="1:8" s="288" customFormat="1" ht="22.5" customHeight="1" x14ac:dyDescent="0.2">
      <c r="A4" s="572" t="s">
        <v>315</v>
      </c>
      <c r="B4" s="573"/>
      <c r="C4" s="573"/>
      <c r="D4" s="573"/>
      <c r="E4" s="573"/>
      <c r="F4" s="573"/>
      <c r="G4" s="573"/>
      <c r="H4" s="573"/>
    </row>
    <row r="5" spans="1:8" s="288" customFormat="1" ht="8.25" customHeight="1" thickBot="1" x14ac:dyDescent="0.25">
      <c r="A5" s="574"/>
      <c r="B5" s="574"/>
      <c r="C5" s="574"/>
      <c r="D5" s="574"/>
      <c r="E5" s="574"/>
      <c r="F5" s="574"/>
      <c r="G5" s="574"/>
      <c r="H5" s="574"/>
    </row>
    <row r="6" spans="1:8" ht="15.75" x14ac:dyDescent="0.2">
      <c r="A6" s="590" t="s">
        <v>314</v>
      </c>
      <c r="B6" s="591"/>
      <c r="C6" s="591"/>
      <c r="D6" s="591"/>
      <c r="E6" s="591"/>
      <c r="F6" s="591"/>
      <c r="G6" s="591"/>
      <c r="H6" s="592"/>
    </row>
    <row r="7" spans="1:8" ht="30" customHeight="1" x14ac:dyDescent="0.2">
      <c r="A7" s="287" t="s">
        <v>313</v>
      </c>
      <c r="B7" s="285" t="s">
        <v>312</v>
      </c>
      <c r="C7" s="285" t="s">
        <v>157</v>
      </c>
      <c r="D7" s="286" t="s">
        <v>311</v>
      </c>
      <c r="E7" s="285" t="s">
        <v>313</v>
      </c>
      <c r="F7" s="285" t="s">
        <v>312</v>
      </c>
      <c r="G7" s="285" t="s">
        <v>157</v>
      </c>
      <c r="H7" s="284" t="s">
        <v>311</v>
      </c>
    </row>
    <row r="8" spans="1:8" ht="17.25" customHeight="1" thickBot="1" x14ac:dyDescent="0.25">
      <c r="A8" s="575">
        <v>1</v>
      </c>
      <c r="B8" s="577"/>
      <c r="C8" s="570" t="s">
        <v>310</v>
      </c>
      <c r="D8" s="571"/>
      <c r="E8" s="579">
        <v>2</v>
      </c>
      <c r="F8" s="577"/>
      <c r="G8" s="570" t="s">
        <v>309</v>
      </c>
      <c r="H8" s="570"/>
    </row>
    <row r="9" spans="1:8" ht="17.25" customHeight="1" thickBot="1" x14ac:dyDescent="0.25">
      <c r="A9" s="575"/>
      <c r="B9" s="577"/>
      <c r="C9" s="570"/>
      <c r="D9" s="571"/>
      <c r="E9" s="579"/>
      <c r="F9" s="577"/>
      <c r="G9" s="570"/>
      <c r="H9" s="570"/>
    </row>
    <row r="10" spans="1:8" ht="17.25" customHeight="1" thickBot="1" x14ac:dyDescent="0.25">
      <c r="A10" s="575"/>
      <c r="B10" s="577"/>
      <c r="C10" s="570"/>
      <c r="D10" s="571"/>
      <c r="E10" s="579"/>
      <c r="F10" s="577"/>
      <c r="G10" s="570"/>
      <c r="H10" s="570"/>
    </row>
    <row r="11" spans="1:8" ht="17.25" customHeight="1" thickBot="1" x14ac:dyDescent="0.25">
      <c r="A11" s="575"/>
      <c r="B11" s="577"/>
      <c r="C11" s="570"/>
      <c r="D11" s="571"/>
      <c r="E11" s="579"/>
      <c r="F11" s="577"/>
      <c r="G11" s="570"/>
      <c r="H11" s="570"/>
    </row>
    <row r="12" spans="1:8" ht="17.25" customHeight="1" thickBot="1" x14ac:dyDescent="0.25">
      <c r="A12" s="575"/>
      <c r="B12" s="577"/>
      <c r="C12" s="570"/>
      <c r="D12" s="571"/>
      <c r="E12" s="579"/>
      <c r="F12" s="577"/>
      <c r="G12" s="570"/>
      <c r="H12" s="570"/>
    </row>
    <row r="13" spans="1:8" ht="17.25" customHeight="1" thickBot="1" x14ac:dyDescent="0.25">
      <c r="A13" s="575"/>
      <c r="B13" s="577"/>
      <c r="C13" s="283" t="s">
        <v>306</v>
      </c>
      <c r="D13" s="282">
        <v>4000</v>
      </c>
      <c r="E13" s="579"/>
      <c r="F13" s="577"/>
      <c r="G13" s="283" t="s">
        <v>306</v>
      </c>
      <c r="H13" s="281">
        <v>11750</v>
      </c>
    </row>
    <row r="14" spans="1:8" ht="17.25" customHeight="1" thickBot="1" x14ac:dyDescent="0.25">
      <c r="A14" s="575"/>
      <c r="B14" s="577"/>
      <c r="C14" s="275" t="s">
        <v>304</v>
      </c>
      <c r="D14" s="274">
        <v>4250</v>
      </c>
      <c r="E14" s="579"/>
      <c r="F14" s="577"/>
      <c r="G14" s="275" t="s">
        <v>304</v>
      </c>
      <c r="H14" s="276">
        <v>12500</v>
      </c>
    </row>
    <row r="15" spans="1:8" ht="17.25" customHeight="1" thickBot="1" x14ac:dyDescent="0.25">
      <c r="A15" s="575"/>
      <c r="B15" s="577"/>
      <c r="C15" s="280" t="s">
        <v>159</v>
      </c>
      <c r="D15" s="277">
        <v>4600</v>
      </c>
      <c r="E15" s="579"/>
      <c r="F15" s="577"/>
      <c r="G15" s="280" t="s">
        <v>159</v>
      </c>
      <c r="H15" s="279">
        <v>13600</v>
      </c>
    </row>
    <row r="16" spans="1:8" ht="17.25" customHeight="1" thickBot="1" x14ac:dyDescent="0.25">
      <c r="A16" s="575">
        <v>3</v>
      </c>
      <c r="B16" s="577"/>
      <c r="C16" s="570" t="s">
        <v>308</v>
      </c>
      <c r="D16" s="571"/>
      <c r="E16" s="579">
        <v>4</v>
      </c>
      <c r="F16" s="577"/>
      <c r="G16" s="570" t="s">
        <v>307</v>
      </c>
      <c r="H16" s="570"/>
    </row>
    <row r="17" spans="1:8" ht="17.25" customHeight="1" thickBot="1" x14ac:dyDescent="0.25">
      <c r="A17" s="575"/>
      <c r="B17" s="577"/>
      <c r="C17" s="570"/>
      <c r="D17" s="571"/>
      <c r="E17" s="579"/>
      <c r="F17" s="577"/>
      <c r="G17" s="570"/>
      <c r="H17" s="570"/>
    </row>
    <row r="18" spans="1:8" ht="17.25" customHeight="1" thickBot="1" x14ac:dyDescent="0.25">
      <c r="A18" s="575"/>
      <c r="B18" s="577"/>
      <c r="C18" s="570"/>
      <c r="D18" s="571"/>
      <c r="E18" s="579"/>
      <c r="F18" s="577"/>
      <c r="G18" s="570"/>
      <c r="H18" s="570"/>
    </row>
    <row r="19" spans="1:8" ht="17.25" customHeight="1" thickBot="1" x14ac:dyDescent="0.25">
      <c r="A19" s="575"/>
      <c r="B19" s="577"/>
      <c r="C19" s="570"/>
      <c r="D19" s="571"/>
      <c r="E19" s="579"/>
      <c r="F19" s="577"/>
      <c r="G19" s="570"/>
      <c r="H19" s="570"/>
    </row>
    <row r="20" spans="1:8" ht="17.25" customHeight="1" thickBot="1" x14ac:dyDescent="0.25">
      <c r="A20" s="575"/>
      <c r="B20" s="577"/>
      <c r="C20" s="570"/>
      <c r="D20" s="571"/>
      <c r="E20" s="579"/>
      <c r="F20" s="577"/>
      <c r="G20" s="570"/>
      <c r="H20" s="570"/>
    </row>
    <row r="21" spans="1:8" ht="17.25" customHeight="1" thickBot="1" x14ac:dyDescent="0.25">
      <c r="A21" s="575"/>
      <c r="B21" s="577"/>
      <c r="C21" s="283" t="s">
        <v>306</v>
      </c>
      <c r="D21" s="282">
        <v>15600</v>
      </c>
      <c r="E21" s="579"/>
      <c r="F21" s="577"/>
      <c r="G21" s="584" t="s">
        <v>305</v>
      </c>
      <c r="H21" s="587">
        <v>8750</v>
      </c>
    </row>
    <row r="22" spans="1:8" ht="17.25" customHeight="1" thickBot="1" x14ac:dyDescent="0.25">
      <c r="A22" s="575"/>
      <c r="B22" s="577"/>
      <c r="C22" s="275" t="s">
        <v>304</v>
      </c>
      <c r="D22" s="274">
        <v>16700</v>
      </c>
      <c r="E22" s="579"/>
      <c r="F22" s="577"/>
      <c r="G22" s="585"/>
      <c r="H22" s="587"/>
    </row>
    <row r="23" spans="1:8" ht="17.25" customHeight="1" thickBot="1" x14ac:dyDescent="0.25">
      <c r="A23" s="575"/>
      <c r="B23" s="577"/>
      <c r="C23" s="280" t="s">
        <v>159</v>
      </c>
      <c r="D23" s="277">
        <v>18000</v>
      </c>
      <c r="E23" s="579"/>
      <c r="F23" s="577"/>
      <c r="G23" s="586"/>
      <c r="H23" s="587"/>
    </row>
    <row r="24" spans="1:8" ht="17.25" customHeight="1" thickBot="1" x14ac:dyDescent="0.25">
      <c r="A24" s="575">
        <v>5</v>
      </c>
      <c r="B24" s="577"/>
      <c r="C24" s="570" t="s">
        <v>303</v>
      </c>
      <c r="D24" s="570"/>
      <c r="E24" s="579">
        <v>6</v>
      </c>
      <c r="F24" s="577"/>
      <c r="G24" s="570" t="s">
        <v>302</v>
      </c>
      <c r="H24" s="570"/>
    </row>
    <row r="25" spans="1:8" ht="17.25" customHeight="1" thickBot="1" x14ac:dyDescent="0.25">
      <c r="A25" s="575"/>
      <c r="B25" s="577"/>
      <c r="C25" s="570"/>
      <c r="D25" s="570"/>
      <c r="E25" s="579"/>
      <c r="F25" s="577"/>
      <c r="G25" s="570"/>
      <c r="H25" s="570"/>
    </row>
    <row r="26" spans="1:8" ht="17.25" customHeight="1" thickBot="1" x14ac:dyDescent="0.25">
      <c r="A26" s="575"/>
      <c r="B26" s="577"/>
      <c r="C26" s="570"/>
      <c r="D26" s="570"/>
      <c r="E26" s="579"/>
      <c r="F26" s="577"/>
      <c r="G26" s="570"/>
      <c r="H26" s="570"/>
    </row>
    <row r="27" spans="1:8" ht="17.25" customHeight="1" thickBot="1" x14ac:dyDescent="0.25">
      <c r="A27" s="575"/>
      <c r="B27" s="577"/>
      <c r="C27" s="570"/>
      <c r="D27" s="570"/>
      <c r="E27" s="579"/>
      <c r="F27" s="577"/>
      <c r="G27" s="570"/>
      <c r="H27" s="570"/>
    </row>
    <row r="28" spans="1:8" ht="14.25" customHeight="1" thickBot="1" x14ac:dyDescent="0.25">
      <c r="A28" s="575"/>
      <c r="B28" s="577"/>
      <c r="C28" s="570"/>
      <c r="D28" s="570"/>
      <c r="E28" s="579"/>
      <c r="F28" s="577"/>
      <c r="G28" s="570"/>
      <c r="H28" s="570"/>
    </row>
    <row r="29" spans="1:8" ht="13.5" customHeight="1" thickBot="1" x14ac:dyDescent="0.25">
      <c r="A29" s="575"/>
      <c r="B29" s="577"/>
      <c r="C29" s="584" t="s">
        <v>159</v>
      </c>
      <c r="D29" s="587">
        <v>21900</v>
      </c>
      <c r="E29" s="579"/>
      <c r="F29" s="577"/>
      <c r="G29" s="584" t="s">
        <v>301</v>
      </c>
      <c r="H29" s="587">
        <v>22900</v>
      </c>
    </row>
    <row r="30" spans="1:8" ht="17.25" customHeight="1" thickBot="1" x14ac:dyDescent="0.25">
      <c r="A30" s="575"/>
      <c r="B30" s="577"/>
      <c r="C30" s="585"/>
      <c r="D30" s="587"/>
      <c r="E30" s="579"/>
      <c r="F30" s="577"/>
      <c r="G30" s="585"/>
      <c r="H30" s="587"/>
    </row>
    <row r="31" spans="1:8" ht="21" customHeight="1" thickBot="1" x14ac:dyDescent="0.25">
      <c r="A31" s="575"/>
      <c r="B31" s="577"/>
      <c r="C31" s="586"/>
      <c r="D31" s="588"/>
      <c r="E31" s="579"/>
      <c r="F31" s="577"/>
      <c r="G31" s="586"/>
      <c r="H31" s="588"/>
    </row>
    <row r="32" spans="1:8" ht="17.25" customHeight="1" thickBot="1" x14ac:dyDescent="0.25">
      <c r="A32" s="575">
        <v>7</v>
      </c>
      <c r="B32" s="577"/>
      <c r="C32" s="570" t="s">
        <v>300</v>
      </c>
      <c r="D32" s="570"/>
      <c r="E32" s="579">
        <v>8</v>
      </c>
      <c r="F32" s="577"/>
      <c r="G32" s="570" t="s">
        <v>299</v>
      </c>
      <c r="H32" s="571"/>
    </row>
    <row r="33" spans="1:8" ht="17.25" customHeight="1" thickBot="1" x14ac:dyDescent="0.25">
      <c r="A33" s="575"/>
      <c r="B33" s="577"/>
      <c r="C33" s="570"/>
      <c r="D33" s="570"/>
      <c r="E33" s="579"/>
      <c r="F33" s="577"/>
      <c r="G33" s="570"/>
      <c r="H33" s="571"/>
    </row>
    <row r="34" spans="1:8" ht="17.25" customHeight="1" thickBot="1" x14ac:dyDescent="0.25">
      <c r="A34" s="575"/>
      <c r="B34" s="577"/>
      <c r="C34" s="570"/>
      <c r="D34" s="570"/>
      <c r="E34" s="579"/>
      <c r="F34" s="577"/>
      <c r="G34" s="570"/>
      <c r="H34" s="571"/>
    </row>
    <row r="35" spans="1:8" ht="17.25" customHeight="1" thickBot="1" x14ac:dyDescent="0.25">
      <c r="A35" s="575"/>
      <c r="B35" s="577"/>
      <c r="C35" s="570"/>
      <c r="D35" s="570"/>
      <c r="E35" s="579"/>
      <c r="F35" s="577"/>
      <c r="G35" s="570"/>
      <c r="H35" s="571"/>
    </row>
    <row r="36" spans="1:8" ht="17.25" customHeight="1" thickBot="1" x14ac:dyDescent="0.25">
      <c r="A36" s="575"/>
      <c r="B36" s="577"/>
      <c r="C36" s="570"/>
      <c r="D36" s="570"/>
      <c r="E36" s="579"/>
      <c r="F36" s="577"/>
      <c r="G36" s="570"/>
      <c r="H36" s="571"/>
    </row>
    <row r="37" spans="1:8" ht="17.25" customHeight="1" thickBot="1" x14ac:dyDescent="0.25">
      <c r="A37" s="575"/>
      <c r="B37" s="577"/>
      <c r="C37" s="275" t="s">
        <v>298</v>
      </c>
      <c r="D37" s="281">
        <v>7900</v>
      </c>
      <c r="E37" s="579"/>
      <c r="F37" s="577"/>
      <c r="G37" s="611" t="s">
        <v>293</v>
      </c>
      <c r="H37" s="589">
        <v>2740</v>
      </c>
    </row>
    <row r="38" spans="1:8" ht="17.25" customHeight="1" thickBot="1" x14ac:dyDescent="0.25">
      <c r="A38" s="575"/>
      <c r="B38" s="577"/>
      <c r="C38" s="275" t="s">
        <v>297</v>
      </c>
      <c r="D38" s="276">
        <v>14000</v>
      </c>
      <c r="E38" s="579"/>
      <c r="F38" s="577"/>
      <c r="G38" s="611"/>
      <c r="H38" s="589"/>
    </row>
    <row r="39" spans="1:8" ht="17.25" customHeight="1" thickBot="1" x14ac:dyDescent="0.25">
      <c r="A39" s="575"/>
      <c r="B39" s="577"/>
      <c r="C39" s="275" t="s">
        <v>296</v>
      </c>
      <c r="D39" s="279">
        <v>22500</v>
      </c>
      <c r="E39" s="579"/>
      <c r="F39" s="577"/>
      <c r="G39" s="611"/>
      <c r="H39" s="589"/>
    </row>
    <row r="40" spans="1:8" ht="17.25" customHeight="1" thickBot="1" x14ac:dyDescent="0.25">
      <c r="A40" s="575">
        <v>9</v>
      </c>
      <c r="B40" s="577"/>
      <c r="C40" s="570" t="s">
        <v>295</v>
      </c>
      <c r="D40" s="571"/>
      <c r="E40" s="579">
        <v>10</v>
      </c>
      <c r="F40" s="577"/>
      <c r="G40" s="596" t="s">
        <v>294</v>
      </c>
      <c r="H40" s="597"/>
    </row>
    <row r="41" spans="1:8" ht="17.25" customHeight="1" thickBot="1" x14ac:dyDescent="0.25">
      <c r="A41" s="575"/>
      <c r="B41" s="577"/>
      <c r="C41" s="570"/>
      <c r="D41" s="571"/>
      <c r="E41" s="579"/>
      <c r="F41" s="577"/>
      <c r="G41" s="598"/>
      <c r="H41" s="599"/>
    </row>
    <row r="42" spans="1:8" ht="17.25" customHeight="1" thickBot="1" x14ac:dyDescent="0.25">
      <c r="A42" s="575"/>
      <c r="B42" s="577"/>
      <c r="C42" s="570"/>
      <c r="D42" s="571"/>
      <c r="E42" s="579"/>
      <c r="F42" s="577"/>
      <c r="G42" s="598"/>
      <c r="H42" s="599"/>
    </row>
    <row r="43" spans="1:8" ht="17.25" customHeight="1" thickBot="1" x14ac:dyDescent="0.25">
      <c r="A43" s="575"/>
      <c r="B43" s="577"/>
      <c r="C43" s="570"/>
      <c r="D43" s="571"/>
      <c r="E43" s="579"/>
      <c r="F43" s="577"/>
      <c r="G43" s="598"/>
      <c r="H43" s="599"/>
    </row>
    <row r="44" spans="1:8" ht="18.75" customHeight="1" thickBot="1" x14ac:dyDescent="0.25">
      <c r="A44" s="575"/>
      <c r="B44" s="577"/>
      <c r="C44" s="570"/>
      <c r="D44" s="571"/>
      <c r="E44" s="579"/>
      <c r="F44" s="577"/>
      <c r="G44" s="600"/>
      <c r="H44" s="601"/>
    </row>
    <row r="45" spans="1:8" ht="17.25" customHeight="1" thickBot="1" x14ac:dyDescent="0.25">
      <c r="A45" s="575"/>
      <c r="B45" s="577"/>
      <c r="C45" s="570"/>
      <c r="D45" s="571"/>
      <c r="E45" s="579"/>
      <c r="F45" s="577"/>
      <c r="G45" s="581" t="s">
        <v>293</v>
      </c>
      <c r="H45" s="567">
        <v>48990</v>
      </c>
    </row>
    <row r="46" spans="1:8" ht="17.25" customHeight="1" thickBot="1" x14ac:dyDescent="0.25">
      <c r="A46" s="575"/>
      <c r="B46" s="577"/>
      <c r="C46" s="275" t="s">
        <v>292</v>
      </c>
      <c r="D46" s="274">
        <v>8950</v>
      </c>
      <c r="E46" s="579"/>
      <c r="F46" s="577"/>
      <c r="G46" s="582"/>
      <c r="H46" s="568"/>
    </row>
    <row r="47" spans="1:8" ht="17.25" customHeight="1" thickBot="1" x14ac:dyDescent="0.25">
      <c r="A47" s="576"/>
      <c r="B47" s="578"/>
      <c r="C47" s="280" t="s">
        <v>291</v>
      </c>
      <c r="D47" s="277">
        <v>10600</v>
      </c>
      <c r="E47" s="580"/>
      <c r="F47" s="578"/>
      <c r="G47" s="583"/>
      <c r="H47" s="569"/>
    </row>
    <row r="48" spans="1:8" ht="17.25" customHeight="1" x14ac:dyDescent="0.2">
      <c r="A48" s="311"/>
      <c r="B48" s="312"/>
      <c r="C48" s="313"/>
      <c r="D48" s="314"/>
      <c r="E48" s="311"/>
      <c r="F48" s="312"/>
      <c r="G48" s="313"/>
      <c r="H48" s="314"/>
    </row>
    <row r="49" spans="1:8" ht="17.25" customHeight="1" x14ac:dyDescent="0.2">
      <c r="A49" s="311"/>
      <c r="B49" s="312"/>
      <c r="C49" s="313"/>
      <c r="D49" s="314"/>
      <c r="E49" s="311"/>
      <c r="F49" s="312"/>
      <c r="G49" s="313"/>
      <c r="H49" s="314"/>
    </row>
    <row r="50" spans="1:8" ht="15" customHeight="1" x14ac:dyDescent="0.2">
      <c r="D50" s="566" t="s">
        <v>388</v>
      </c>
      <c r="E50" s="566"/>
      <c r="F50" s="566"/>
      <c r="G50" s="566"/>
      <c r="H50" s="566"/>
    </row>
    <row r="51" spans="1:8" x14ac:dyDescent="0.2">
      <c r="D51" s="566"/>
      <c r="E51" s="566"/>
      <c r="F51" s="566"/>
      <c r="G51" s="566"/>
      <c r="H51" s="566"/>
    </row>
    <row r="52" spans="1:8" ht="12" customHeight="1" x14ac:dyDescent="0.2">
      <c r="D52" s="566"/>
      <c r="E52" s="566"/>
      <c r="F52" s="566"/>
      <c r="G52" s="566"/>
      <c r="H52" s="566"/>
    </row>
    <row r="53" spans="1:8" ht="26.25" customHeight="1" thickBot="1" x14ac:dyDescent="0.25"/>
    <row r="54" spans="1:8" ht="18.75" x14ac:dyDescent="0.2">
      <c r="A54" s="593" t="s">
        <v>290</v>
      </c>
      <c r="B54" s="594"/>
      <c r="C54" s="594"/>
      <c r="D54" s="594"/>
      <c r="E54" s="594"/>
      <c r="F54" s="594"/>
      <c r="G54" s="594"/>
      <c r="H54" s="595"/>
    </row>
    <row r="55" spans="1:8" ht="12" customHeight="1" thickBot="1" x14ac:dyDescent="0.25">
      <c r="A55" s="575">
        <v>1</v>
      </c>
      <c r="B55" s="577"/>
      <c r="C55" s="570" t="s">
        <v>289</v>
      </c>
      <c r="D55" s="570"/>
      <c r="E55" s="579">
        <v>2</v>
      </c>
      <c r="F55" s="577"/>
      <c r="G55" s="570" t="s">
        <v>288</v>
      </c>
      <c r="H55" s="570"/>
    </row>
    <row r="56" spans="1:8" ht="12" customHeight="1" thickBot="1" x14ac:dyDescent="0.25">
      <c r="A56" s="575"/>
      <c r="B56" s="577"/>
      <c r="C56" s="570"/>
      <c r="D56" s="570"/>
      <c r="E56" s="579"/>
      <c r="F56" s="577"/>
      <c r="G56" s="570"/>
      <c r="H56" s="570"/>
    </row>
    <row r="57" spans="1:8" ht="12" customHeight="1" thickBot="1" x14ac:dyDescent="0.25">
      <c r="A57" s="575"/>
      <c r="B57" s="577"/>
      <c r="C57" s="570"/>
      <c r="D57" s="570"/>
      <c r="E57" s="579"/>
      <c r="F57" s="577"/>
      <c r="G57" s="570"/>
      <c r="H57" s="570"/>
    </row>
    <row r="58" spans="1:8" ht="12" customHeight="1" thickBot="1" x14ac:dyDescent="0.25">
      <c r="A58" s="575"/>
      <c r="B58" s="577"/>
      <c r="C58" s="570"/>
      <c r="D58" s="570"/>
      <c r="E58" s="579"/>
      <c r="F58" s="577"/>
      <c r="G58" s="570"/>
      <c r="H58" s="570"/>
    </row>
    <row r="59" spans="1:8" ht="12" customHeight="1" thickBot="1" x14ac:dyDescent="0.25">
      <c r="A59" s="575"/>
      <c r="B59" s="577"/>
      <c r="C59" s="570"/>
      <c r="D59" s="570"/>
      <c r="E59" s="579"/>
      <c r="F59" s="577"/>
      <c r="G59" s="570"/>
      <c r="H59" s="570"/>
    </row>
    <row r="60" spans="1:8" ht="12" customHeight="1" thickBot="1" x14ac:dyDescent="0.25">
      <c r="A60" s="575"/>
      <c r="B60" s="577"/>
      <c r="C60" s="611" t="s">
        <v>287</v>
      </c>
      <c r="D60" s="587">
        <v>11900</v>
      </c>
      <c r="E60" s="579"/>
      <c r="F60" s="577"/>
      <c r="G60" s="611" t="s">
        <v>287</v>
      </c>
      <c r="H60" s="587">
        <v>16400</v>
      </c>
    </row>
    <row r="61" spans="1:8" ht="20.25" customHeight="1" thickBot="1" x14ac:dyDescent="0.25">
      <c r="A61" s="575"/>
      <c r="B61" s="577"/>
      <c r="C61" s="611"/>
      <c r="D61" s="587"/>
      <c r="E61" s="579"/>
      <c r="F61" s="577"/>
      <c r="G61" s="611"/>
      <c r="H61" s="587"/>
    </row>
    <row r="62" spans="1:8" ht="38.25" customHeight="1" thickBot="1" x14ac:dyDescent="0.25">
      <c r="A62" s="575"/>
      <c r="B62" s="577"/>
      <c r="C62" s="611"/>
      <c r="D62" s="587"/>
      <c r="E62" s="579"/>
      <c r="F62" s="577"/>
      <c r="G62" s="611"/>
      <c r="H62" s="587"/>
    </row>
    <row r="63" spans="1:8" ht="18.75" x14ac:dyDescent="0.2">
      <c r="A63" s="608" t="s">
        <v>286</v>
      </c>
      <c r="B63" s="609"/>
      <c r="C63" s="609"/>
      <c r="D63" s="609"/>
      <c r="E63" s="609"/>
      <c r="F63" s="609"/>
      <c r="G63" s="609"/>
      <c r="H63" s="610"/>
    </row>
    <row r="64" spans="1:8" ht="12" thickBot="1" x14ac:dyDescent="0.25">
      <c r="A64" s="575">
        <v>1</v>
      </c>
      <c r="B64" s="577"/>
      <c r="C64" s="570" t="s">
        <v>285</v>
      </c>
      <c r="D64" s="570"/>
      <c r="E64" s="579">
        <v>2</v>
      </c>
      <c r="F64" s="577"/>
      <c r="G64" s="570" t="s">
        <v>284</v>
      </c>
      <c r="H64" s="571"/>
    </row>
    <row r="65" spans="1:8" ht="12" thickBot="1" x14ac:dyDescent="0.25">
      <c r="A65" s="575"/>
      <c r="B65" s="577"/>
      <c r="C65" s="570"/>
      <c r="D65" s="570"/>
      <c r="E65" s="579"/>
      <c r="F65" s="577"/>
      <c r="G65" s="570"/>
      <c r="H65" s="571"/>
    </row>
    <row r="66" spans="1:8" ht="12" thickBot="1" x14ac:dyDescent="0.25">
      <c r="A66" s="575"/>
      <c r="B66" s="577"/>
      <c r="C66" s="570"/>
      <c r="D66" s="570"/>
      <c r="E66" s="579"/>
      <c r="F66" s="577"/>
      <c r="G66" s="570"/>
      <c r="H66" s="571"/>
    </row>
    <row r="67" spans="1:8" ht="12" thickBot="1" x14ac:dyDescent="0.25">
      <c r="A67" s="575"/>
      <c r="B67" s="577"/>
      <c r="C67" s="570"/>
      <c r="D67" s="570"/>
      <c r="E67" s="579"/>
      <c r="F67" s="577"/>
      <c r="G67" s="570"/>
      <c r="H67" s="571"/>
    </row>
    <row r="68" spans="1:8" ht="12" thickBot="1" x14ac:dyDescent="0.25">
      <c r="A68" s="575"/>
      <c r="B68" s="577"/>
      <c r="C68" s="570"/>
      <c r="D68" s="570"/>
      <c r="E68" s="579"/>
      <c r="F68" s="577"/>
      <c r="G68" s="570"/>
      <c r="H68" s="571"/>
    </row>
    <row r="69" spans="1:8" ht="12" thickBot="1" x14ac:dyDescent="0.25">
      <c r="A69" s="575"/>
      <c r="B69" s="577"/>
      <c r="C69" s="604" t="s">
        <v>283</v>
      </c>
      <c r="D69" s="587">
        <v>1500</v>
      </c>
      <c r="E69" s="579"/>
      <c r="F69" s="577"/>
      <c r="G69" s="604" t="s">
        <v>282</v>
      </c>
      <c r="H69" s="589">
        <v>1400</v>
      </c>
    </row>
    <row r="70" spans="1:8" ht="17.25" customHeight="1" thickBot="1" x14ac:dyDescent="0.25">
      <c r="A70" s="575"/>
      <c r="B70" s="577"/>
      <c r="C70" s="604"/>
      <c r="D70" s="587"/>
      <c r="E70" s="579"/>
      <c r="F70" s="577"/>
      <c r="G70" s="604"/>
      <c r="H70" s="589"/>
    </row>
    <row r="71" spans="1:8" ht="15" customHeight="1" thickBot="1" x14ac:dyDescent="0.25">
      <c r="A71" s="575"/>
      <c r="B71" s="577"/>
      <c r="C71" s="604"/>
      <c r="D71" s="587"/>
      <c r="E71" s="579"/>
      <c r="F71" s="577"/>
      <c r="G71" s="604"/>
      <c r="H71" s="589"/>
    </row>
    <row r="72" spans="1:8" ht="18.75" x14ac:dyDescent="0.2">
      <c r="A72" s="608" t="s">
        <v>281</v>
      </c>
      <c r="B72" s="609"/>
      <c r="C72" s="609"/>
      <c r="D72" s="609"/>
      <c r="E72" s="609"/>
      <c r="F72" s="609"/>
      <c r="G72" s="609"/>
      <c r="H72" s="610"/>
    </row>
    <row r="73" spans="1:8" ht="15.75" x14ac:dyDescent="0.2">
      <c r="A73" s="605" t="s">
        <v>280</v>
      </c>
      <c r="B73" s="606"/>
      <c r="C73" s="606"/>
      <c r="D73" s="606"/>
      <c r="E73" s="606"/>
      <c r="F73" s="606"/>
      <c r="G73" s="606"/>
      <c r="H73" s="607"/>
    </row>
    <row r="74" spans="1:8" ht="12" thickBot="1" x14ac:dyDescent="0.25">
      <c r="A74" s="575">
        <v>1</v>
      </c>
      <c r="B74" s="577"/>
      <c r="C74" s="570" t="s">
        <v>279</v>
      </c>
      <c r="D74" s="570"/>
      <c r="E74" s="579">
        <v>2</v>
      </c>
      <c r="F74" s="577"/>
      <c r="G74" s="570" t="s">
        <v>278</v>
      </c>
      <c r="H74" s="571"/>
    </row>
    <row r="75" spans="1:8" ht="12" thickBot="1" x14ac:dyDescent="0.25">
      <c r="A75" s="575"/>
      <c r="B75" s="577"/>
      <c r="C75" s="570"/>
      <c r="D75" s="570"/>
      <c r="E75" s="579"/>
      <c r="F75" s="577"/>
      <c r="G75" s="570"/>
      <c r="H75" s="571"/>
    </row>
    <row r="76" spans="1:8" ht="12" thickBot="1" x14ac:dyDescent="0.25">
      <c r="A76" s="575"/>
      <c r="B76" s="577"/>
      <c r="C76" s="570"/>
      <c r="D76" s="570"/>
      <c r="E76" s="579"/>
      <c r="F76" s="577"/>
      <c r="G76" s="570"/>
      <c r="H76" s="571"/>
    </row>
    <row r="77" spans="1:8" ht="12" thickBot="1" x14ac:dyDescent="0.25">
      <c r="A77" s="575"/>
      <c r="B77" s="577"/>
      <c r="C77" s="570"/>
      <c r="D77" s="570"/>
      <c r="E77" s="579"/>
      <c r="F77" s="577"/>
      <c r="G77" s="570"/>
      <c r="H77" s="571"/>
    </row>
    <row r="78" spans="1:8" ht="12" thickBot="1" x14ac:dyDescent="0.25">
      <c r="A78" s="575"/>
      <c r="B78" s="577"/>
      <c r="C78" s="570"/>
      <c r="D78" s="570"/>
      <c r="E78" s="579"/>
      <c r="F78" s="577"/>
      <c r="G78" s="570"/>
      <c r="H78" s="571"/>
    </row>
    <row r="79" spans="1:8" ht="12" thickBot="1" x14ac:dyDescent="0.25">
      <c r="A79" s="575"/>
      <c r="B79" s="577"/>
      <c r="C79" s="570"/>
      <c r="D79" s="570"/>
      <c r="E79" s="579"/>
      <c r="F79" s="577"/>
      <c r="G79" s="570"/>
      <c r="H79" s="571"/>
    </row>
    <row r="80" spans="1:8" ht="16.5" thickBot="1" x14ac:dyDescent="0.25">
      <c r="A80" s="575"/>
      <c r="B80" s="577"/>
      <c r="C80" s="275" t="s">
        <v>273</v>
      </c>
      <c r="D80" s="276">
        <v>800</v>
      </c>
      <c r="E80" s="579"/>
      <c r="F80" s="577"/>
      <c r="G80" s="275" t="s">
        <v>273</v>
      </c>
      <c r="H80" s="274">
        <v>2790</v>
      </c>
    </row>
    <row r="81" spans="1:8" ht="32.25" thickBot="1" x14ac:dyDescent="0.25">
      <c r="A81" s="575"/>
      <c r="B81" s="577"/>
      <c r="C81" s="278" t="s">
        <v>272</v>
      </c>
      <c r="D81" s="279">
        <v>560</v>
      </c>
      <c r="E81" s="579"/>
      <c r="F81" s="577"/>
      <c r="G81" s="278" t="s">
        <v>272</v>
      </c>
      <c r="H81" s="277">
        <v>2290</v>
      </c>
    </row>
    <row r="82" spans="1:8" ht="12" thickBot="1" x14ac:dyDescent="0.25">
      <c r="A82" s="575">
        <v>3</v>
      </c>
      <c r="B82" s="577"/>
      <c r="C82" s="570" t="s">
        <v>277</v>
      </c>
      <c r="D82" s="570"/>
      <c r="E82" s="579">
        <v>4</v>
      </c>
      <c r="F82" s="577"/>
      <c r="G82" s="570" t="s">
        <v>276</v>
      </c>
      <c r="H82" s="571"/>
    </row>
    <row r="83" spans="1:8" ht="12" thickBot="1" x14ac:dyDescent="0.25">
      <c r="A83" s="575"/>
      <c r="B83" s="577"/>
      <c r="C83" s="570"/>
      <c r="D83" s="570"/>
      <c r="E83" s="579"/>
      <c r="F83" s="577"/>
      <c r="G83" s="570"/>
      <c r="H83" s="571"/>
    </row>
    <row r="84" spans="1:8" ht="12" thickBot="1" x14ac:dyDescent="0.25">
      <c r="A84" s="575"/>
      <c r="B84" s="577"/>
      <c r="C84" s="570"/>
      <c r="D84" s="570"/>
      <c r="E84" s="579"/>
      <c r="F84" s="577"/>
      <c r="G84" s="570"/>
      <c r="H84" s="571"/>
    </row>
    <row r="85" spans="1:8" ht="12" thickBot="1" x14ac:dyDescent="0.25">
      <c r="A85" s="575"/>
      <c r="B85" s="577"/>
      <c r="C85" s="570"/>
      <c r="D85" s="570"/>
      <c r="E85" s="579"/>
      <c r="F85" s="577"/>
      <c r="G85" s="570"/>
      <c r="H85" s="571"/>
    </row>
    <row r="86" spans="1:8" ht="12" thickBot="1" x14ac:dyDescent="0.25">
      <c r="A86" s="575"/>
      <c r="B86" s="577"/>
      <c r="C86" s="570"/>
      <c r="D86" s="570"/>
      <c r="E86" s="579"/>
      <c r="F86" s="577"/>
      <c r="G86" s="570"/>
      <c r="H86" s="571"/>
    </row>
    <row r="87" spans="1:8" ht="12" thickBot="1" x14ac:dyDescent="0.25">
      <c r="A87" s="575"/>
      <c r="B87" s="577"/>
      <c r="C87" s="570"/>
      <c r="D87" s="570"/>
      <c r="E87" s="579"/>
      <c r="F87" s="577"/>
      <c r="G87" s="570"/>
      <c r="H87" s="571"/>
    </row>
    <row r="88" spans="1:8" ht="16.5" thickBot="1" x14ac:dyDescent="0.25">
      <c r="A88" s="575"/>
      <c r="B88" s="577"/>
      <c r="C88" s="275" t="s">
        <v>273</v>
      </c>
      <c r="D88" s="276">
        <v>2990</v>
      </c>
      <c r="E88" s="579"/>
      <c r="F88" s="577"/>
      <c r="G88" s="275" t="s">
        <v>273</v>
      </c>
      <c r="H88" s="274">
        <v>3690</v>
      </c>
    </row>
    <row r="89" spans="1:8" ht="20.25" customHeight="1" thickBot="1" x14ac:dyDescent="0.25">
      <c r="A89" s="575"/>
      <c r="B89" s="577"/>
      <c r="C89" s="278" t="s">
        <v>272</v>
      </c>
      <c r="D89" s="279">
        <v>2290</v>
      </c>
      <c r="E89" s="579"/>
      <c r="F89" s="577"/>
      <c r="G89" s="278" t="s">
        <v>272</v>
      </c>
      <c r="H89" s="277">
        <v>2890</v>
      </c>
    </row>
    <row r="90" spans="1:8" ht="12" thickBot="1" x14ac:dyDescent="0.25">
      <c r="A90" s="575">
        <v>5</v>
      </c>
      <c r="B90" s="577"/>
      <c r="C90" s="570" t="s">
        <v>275</v>
      </c>
      <c r="D90" s="570"/>
      <c r="E90" s="579">
        <v>6</v>
      </c>
      <c r="F90" s="577"/>
      <c r="G90" s="570" t="s">
        <v>274</v>
      </c>
      <c r="H90" s="571"/>
    </row>
    <row r="91" spans="1:8" ht="12" thickBot="1" x14ac:dyDescent="0.25">
      <c r="A91" s="575"/>
      <c r="B91" s="577"/>
      <c r="C91" s="570"/>
      <c r="D91" s="570"/>
      <c r="E91" s="579"/>
      <c r="F91" s="577"/>
      <c r="G91" s="570"/>
      <c r="H91" s="571"/>
    </row>
    <row r="92" spans="1:8" ht="12" thickBot="1" x14ac:dyDescent="0.25">
      <c r="A92" s="575"/>
      <c r="B92" s="577"/>
      <c r="C92" s="570"/>
      <c r="D92" s="570"/>
      <c r="E92" s="579"/>
      <c r="F92" s="577"/>
      <c r="G92" s="570"/>
      <c r="H92" s="571"/>
    </row>
    <row r="93" spans="1:8" ht="12" thickBot="1" x14ac:dyDescent="0.25">
      <c r="A93" s="575"/>
      <c r="B93" s="577"/>
      <c r="C93" s="570"/>
      <c r="D93" s="570"/>
      <c r="E93" s="579"/>
      <c r="F93" s="577"/>
      <c r="G93" s="570"/>
      <c r="H93" s="571"/>
    </row>
    <row r="94" spans="1:8" ht="12" thickBot="1" x14ac:dyDescent="0.25">
      <c r="A94" s="575"/>
      <c r="B94" s="577"/>
      <c r="C94" s="570"/>
      <c r="D94" s="570"/>
      <c r="E94" s="579"/>
      <c r="F94" s="577"/>
      <c r="G94" s="570"/>
      <c r="H94" s="571"/>
    </row>
    <row r="95" spans="1:8" ht="12" thickBot="1" x14ac:dyDescent="0.25">
      <c r="A95" s="575"/>
      <c r="B95" s="577"/>
      <c r="C95" s="570"/>
      <c r="D95" s="570"/>
      <c r="E95" s="579"/>
      <c r="F95" s="577"/>
      <c r="G95" s="570"/>
      <c r="H95" s="571"/>
    </row>
    <row r="96" spans="1:8" ht="16.5" thickBot="1" x14ac:dyDescent="0.25">
      <c r="A96" s="575"/>
      <c r="B96" s="577"/>
      <c r="C96" s="275" t="s">
        <v>273</v>
      </c>
      <c r="D96" s="276">
        <v>5390</v>
      </c>
      <c r="E96" s="579"/>
      <c r="F96" s="577"/>
      <c r="G96" s="275" t="s">
        <v>273</v>
      </c>
      <c r="H96" s="274">
        <v>6990</v>
      </c>
    </row>
    <row r="97" spans="1:8" ht="27" customHeight="1" thickBot="1" x14ac:dyDescent="0.25">
      <c r="A97" s="576"/>
      <c r="B97" s="578"/>
      <c r="C97" s="272" t="s">
        <v>272</v>
      </c>
      <c r="D97" s="273">
        <v>3990</v>
      </c>
      <c r="E97" s="580"/>
      <c r="F97" s="578"/>
      <c r="G97" s="272" t="s">
        <v>272</v>
      </c>
      <c r="H97" s="271">
        <v>5555</v>
      </c>
    </row>
    <row r="99" spans="1:8" ht="15.75" x14ac:dyDescent="0.25">
      <c r="F99" s="270" t="s">
        <v>271</v>
      </c>
    </row>
    <row r="100" spans="1:8" x14ac:dyDescent="0.2">
      <c r="F100" s="602"/>
      <c r="G100" s="603"/>
      <c r="H100" s="603"/>
    </row>
    <row r="101" spans="1:8" x14ac:dyDescent="0.2">
      <c r="F101" s="603"/>
      <c r="G101" s="603"/>
      <c r="H101" s="603"/>
    </row>
  </sheetData>
  <sheetProtection password="DC6F" sheet="1" objects="1" scenarios="1" selectLockedCells="1" selectUnlockedCells="1"/>
  <mergeCells count="88">
    <mergeCell ref="A72:H72"/>
    <mergeCell ref="B24:B31"/>
    <mergeCell ref="C29:C31"/>
    <mergeCell ref="G24:H28"/>
    <mergeCell ref="F24:F31"/>
    <mergeCell ref="G29:G31"/>
    <mergeCell ref="H29:H31"/>
    <mergeCell ref="H60:H62"/>
    <mergeCell ref="E55:E62"/>
    <mergeCell ref="G60:G62"/>
    <mergeCell ref="B32:B39"/>
    <mergeCell ref="C69:C71"/>
    <mergeCell ref="E32:E39"/>
    <mergeCell ref="G37:G39"/>
    <mergeCell ref="C60:C62"/>
    <mergeCell ref="A63:H63"/>
    <mergeCell ref="F16:F23"/>
    <mergeCell ref="B55:B62"/>
    <mergeCell ref="C64:D68"/>
    <mergeCell ref="A74:A81"/>
    <mergeCell ref="G64:H68"/>
    <mergeCell ref="G69:G71"/>
    <mergeCell ref="C55:D59"/>
    <mergeCell ref="A73:H73"/>
    <mergeCell ref="C74:D79"/>
    <mergeCell ref="D69:D71"/>
    <mergeCell ref="H69:H71"/>
    <mergeCell ref="B74:B81"/>
    <mergeCell ref="E74:E81"/>
    <mergeCell ref="G55:H59"/>
    <mergeCell ref="G74:H79"/>
    <mergeCell ref="F74:F81"/>
    <mergeCell ref="F100:H101"/>
    <mergeCell ref="A90:A97"/>
    <mergeCell ref="B90:B97"/>
    <mergeCell ref="A82:A89"/>
    <mergeCell ref="B82:B89"/>
    <mergeCell ref="F90:F97"/>
    <mergeCell ref="G90:H95"/>
    <mergeCell ref="C90:D95"/>
    <mergeCell ref="G82:H87"/>
    <mergeCell ref="F82:F89"/>
    <mergeCell ref="C82:D87"/>
    <mergeCell ref="E90:E97"/>
    <mergeCell ref="E82:E89"/>
    <mergeCell ref="C40:D45"/>
    <mergeCell ref="A54:H54"/>
    <mergeCell ref="A55:A62"/>
    <mergeCell ref="F64:F71"/>
    <mergeCell ref="F40:F47"/>
    <mergeCell ref="G40:H44"/>
    <mergeCell ref="B64:B71"/>
    <mergeCell ref="A64:A71"/>
    <mergeCell ref="F55:F62"/>
    <mergeCell ref="E64:E71"/>
    <mergeCell ref="D60:D62"/>
    <mergeCell ref="D29:D31"/>
    <mergeCell ref="C32:D36"/>
    <mergeCell ref="E24:E31"/>
    <mergeCell ref="H37:H39"/>
    <mergeCell ref="A6:H6"/>
    <mergeCell ref="A8:A15"/>
    <mergeCell ref="B8:B15"/>
    <mergeCell ref="E8:E15"/>
    <mergeCell ref="F8:F15"/>
    <mergeCell ref="G8:H12"/>
    <mergeCell ref="C8:D12"/>
    <mergeCell ref="A16:A23"/>
    <mergeCell ref="B16:B23"/>
    <mergeCell ref="A24:A31"/>
    <mergeCell ref="C16:D20"/>
    <mergeCell ref="H21:H23"/>
    <mergeCell ref="D1:H3"/>
    <mergeCell ref="D50:H52"/>
    <mergeCell ref="H45:H47"/>
    <mergeCell ref="G32:H36"/>
    <mergeCell ref="A4:H4"/>
    <mergeCell ref="A5:H5"/>
    <mergeCell ref="A40:A47"/>
    <mergeCell ref="B40:B47"/>
    <mergeCell ref="E40:E47"/>
    <mergeCell ref="A32:A39"/>
    <mergeCell ref="G45:G47"/>
    <mergeCell ref="E16:E23"/>
    <mergeCell ref="F32:F39"/>
    <mergeCell ref="G21:G23"/>
    <mergeCell ref="G16:H20"/>
    <mergeCell ref="C24:D28"/>
  </mergeCells>
  <pageMargins left="0.21" right="0.25" top="0.21875" bottom="0.25" header="0.33" footer="0.3"/>
  <pageSetup paperSize="9" firstPageNumber="0" orientation="portrait" horizontalDpi="300" verticalDpi="300" r:id="rId1"/>
  <headerFooter differentFirst="1">
    <firstHeader>&amp;C21.02.14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</vt:i4>
      </vt:variant>
    </vt:vector>
  </HeadingPairs>
  <TitlesOfParts>
    <vt:vector size="15" baseType="lpstr">
      <vt:lpstr>ОРГАНИЧЕСКОЕ СТЕКЛО</vt:lpstr>
      <vt:lpstr>Сотовый и монолитный поликарб-т</vt:lpstr>
      <vt:lpstr>Теплицы парники</vt:lpstr>
      <vt:lpstr>ПВХ вспененный,жесткий,сэндвич</vt:lpstr>
      <vt:lpstr>ПОЛИСТИРОЛ. ПЭТ. АБС.</vt:lpstr>
      <vt:lpstr>ПОЛИСТИРОЛ GEBAU</vt:lpstr>
      <vt:lpstr>СОТОВЫЙ ПОЛИКАРБОНАТ</vt:lpstr>
      <vt:lpstr>Клей и Полистирольные листы</vt:lpstr>
      <vt:lpstr>LED деревья</vt:lpstr>
      <vt:lpstr>Дюралайт</vt:lpstr>
      <vt:lpstr>Люки и каналы</vt:lpstr>
      <vt:lpstr>'ОРГАНИЧЕСКОЕ СТЕКЛО'!Область_печати</vt:lpstr>
      <vt:lpstr>'ПОЛИСТИРОЛ GEBAU'!Область_печати</vt:lpstr>
      <vt:lpstr>'ПОЛИСТИРОЛ. ПЭТ. АБС.'!Область_печати</vt:lpstr>
      <vt:lpstr>'СОТОВЫЙ ПОЛИКАРБОНАТ'!Область_печати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акрима</cp:lastModifiedBy>
  <cp:lastPrinted>2014-04-22T10:49:42Z</cp:lastPrinted>
  <dcterms:created xsi:type="dcterms:W3CDTF">2008-05-14T10:40:18Z</dcterms:created>
  <dcterms:modified xsi:type="dcterms:W3CDTF">2014-05-08T02:12:55Z</dcterms:modified>
</cp:coreProperties>
</file>